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codeName="ThisWorkbook" defaultThemeVersion="124226"/>
  <xr:revisionPtr revIDLastSave="0" documentId="8_{168C2FE5-84E2-42BA-81BA-F31FCAF315C0}" xr6:coauthVersionLast="47" xr6:coauthVersionMax="47" xr10:uidLastSave="{00000000-0000-0000-0000-000000000000}"/>
  <bookViews>
    <workbookView xWindow="-108" yWindow="-108" windowWidth="23256" windowHeight="12576" tabRatio="854" xr2:uid="{00000000-000D-0000-FFFF-FFFF00000000}"/>
  </bookViews>
  <sheets>
    <sheet name="Read First" sheetId="25" r:id="rId1"/>
    <sheet name="Organisation_NAME" sheetId="23" r:id="rId2"/>
    <sheet name="Summary" sheetId="22" r:id="rId3"/>
    <sheet name="Identify Form" sheetId="15" r:id="rId4"/>
    <sheet name="Protect Form" sheetId="2" r:id="rId5"/>
    <sheet name="Detect Form" sheetId="3" r:id="rId6"/>
    <sheet name="Respond Form" sheetId="4" r:id="rId7"/>
    <sheet name="Recover Form" sheetId="5" r:id="rId8"/>
    <sheet name="Corrective Action Plan" sheetId="27" r:id="rId9"/>
    <sheet name="Statistical Breakdown" sheetId="24" r:id="rId10"/>
    <sheet name="Legend" sheetId="26" state="hidden" r:id="rId11"/>
  </sheets>
  <definedNames>
    <definedName name="_xlnm._FilterDatabase" localSheetId="5" hidden="1">'Detect Form'!$A$2:$J$9</definedName>
    <definedName name="_xlnm._FilterDatabase" localSheetId="4" hidden="1">'Protect Form'!$A$2:$K$40</definedName>
    <definedName name="_xlnm._FilterDatabase" localSheetId="0" hidden="1">'Read First'!$A$1:$C$21</definedName>
    <definedName name="_xlnm._FilterDatabase" localSheetId="7" hidden="1">'Recover Form'!$A$2:$J$8</definedName>
    <definedName name="_xlnm._FilterDatabase" localSheetId="6" hidden="1">'Respond Form'!$A$2:$J$9</definedName>
    <definedName name="_xlnm.Print_Area" localSheetId="3">'Identify Form'!$A$1:$I$3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24" l="1"/>
  <c r="H18" i="24" s="1"/>
  <c r="F19" i="24"/>
  <c r="E19" i="24"/>
  <c r="D19" i="24"/>
  <c r="C19" i="24"/>
  <c r="K19" i="24" l="1"/>
  <c r="D56" i="27" l="1"/>
  <c r="D57" i="27"/>
  <c r="D58" i="27"/>
  <c r="D59" i="27"/>
  <c r="D60" i="27"/>
  <c r="D61" i="27"/>
  <c r="D62" i="27"/>
  <c r="D63" i="27"/>
  <c r="D64" i="27"/>
  <c r="D65" i="27"/>
  <c r="D66" i="27"/>
  <c r="D67" i="27"/>
  <c r="D68" i="27"/>
  <c r="D69" i="27"/>
  <c r="D70" i="27"/>
  <c r="D71" i="27"/>
  <c r="D72" i="27"/>
  <c r="D73" i="27"/>
  <c r="D74" i="27"/>
  <c r="D75" i="27"/>
  <c r="D76" i="27"/>
  <c r="D77" i="27"/>
  <c r="D78" i="27"/>
  <c r="C55" i="27"/>
  <c r="C56" i="27"/>
  <c r="C57" i="27"/>
  <c r="C58" i="27"/>
  <c r="C59" i="27"/>
  <c r="C60" i="27"/>
  <c r="C61" i="27"/>
  <c r="C62" i="27"/>
  <c r="C63" i="27"/>
  <c r="C64" i="27"/>
  <c r="C65" i="27"/>
  <c r="C66" i="27"/>
  <c r="C67" i="27"/>
  <c r="C68" i="27"/>
  <c r="C69" i="27"/>
  <c r="C70" i="27"/>
  <c r="C71" i="27"/>
  <c r="C72" i="27"/>
  <c r="C73" i="27"/>
  <c r="C74" i="27"/>
  <c r="C75" i="27"/>
  <c r="C76" i="27"/>
  <c r="C77" i="27"/>
  <c r="C78" i="27"/>
  <c r="D55" i="27"/>
  <c r="D13" i="27"/>
  <c r="D12" i="27"/>
  <c r="C12" i="27"/>
  <c r="F11" i="24"/>
  <c r="E11" i="24"/>
  <c r="D11" i="24"/>
  <c r="C11" i="24"/>
  <c r="D94" i="27"/>
  <c r="D95" i="27"/>
  <c r="D96" i="27"/>
  <c r="D97" i="27"/>
  <c r="D98" i="27"/>
  <c r="D99" i="27"/>
  <c r="D100" i="27"/>
  <c r="D101" i="27"/>
  <c r="D102" i="27"/>
  <c r="D103" i="27"/>
  <c r="D104" i="27"/>
  <c r="D105" i="27"/>
  <c r="D106" i="27"/>
  <c r="D93" i="27"/>
  <c r="D87" i="27"/>
  <c r="D88" i="27"/>
  <c r="D89" i="27"/>
  <c r="D90" i="27"/>
  <c r="D91" i="27"/>
  <c r="D92" i="27"/>
  <c r="D86" i="27"/>
  <c r="D80" i="27"/>
  <c r="D81" i="27"/>
  <c r="D82" i="27"/>
  <c r="D83" i="27"/>
  <c r="D84" i="27"/>
  <c r="D85" i="27"/>
  <c r="D79" i="27"/>
  <c r="D22" i="27"/>
  <c r="D23" i="27"/>
  <c r="D24" i="27"/>
  <c r="D25" i="27"/>
  <c r="D26" i="27"/>
  <c r="D27" i="27"/>
  <c r="D28" i="27"/>
  <c r="D29" i="27"/>
  <c r="D30" i="27"/>
  <c r="D31" i="27"/>
  <c r="D32" i="27"/>
  <c r="D33" i="27"/>
  <c r="D34" i="27"/>
  <c r="D35" i="27"/>
  <c r="D36" i="27"/>
  <c r="D37" i="27"/>
  <c r="D38" i="27"/>
  <c r="D39" i="27"/>
  <c r="D40" i="27"/>
  <c r="D41" i="27"/>
  <c r="D42" i="27"/>
  <c r="D43" i="27"/>
  <c r="D44" i="27"/>
  <c r="D45" i="27"/>
  <c r="D46" i="27"/>
  <c r="D47" i="27"/>
  <c r="D48" i="27"/>
  <c r="D49" i="27"/>
  <c r="D50" i="27"/>
  <c r="D51" i="27"/>
  <c r="D52" i="27"/>
  <c r="D53" i="27"/>
  <c r="D54" i="27"/>
  <c r="D21" i="27"/>
  <c r="D4" i="27"/>
  <c r="D5" i="27"/>
  <c r="D6" i="27"/>
  <c r="D7" i="27"/>
  <c r="D8" i="27"/>
  <c r="D9" i="27"/>
  <c r="D10" i="27"/>
  <c r="D11" i="27"/>
  <c r="D14" i="27"/>
  <c r="D15" i="27"/>
  <c r="D16" i="27"/>
  <c r="D17" i="27"/>
  <c r="D18" i="27"/>
  <c r="D19" i="27"/>
  <c r="D20" i="27"/>
  <c r="D3" i="27"/>
  <c r="C3" i="27"/>
  <c r="C94" i="27"/>
  <c r="C95" i="27"/>
  <c r="C96" i="27"/>
  <c r="C97" i="27"/>
  <c r="C98" i="27"/>
  <c r="C99" i="27"/>
  <c r="C100" i="27"/>
  <c r="C101" i="27"/>
  <c r="C102" i="27"/>
  <c r="C103" i="27"/>
  <c r="C104" i="27"/>
  <c r="C105" i="27"/>
  <c r="C106" i="27"/>
  <c r="C93" i="27"/>
  <c r="C87" i="27"/>
  <c r="C88" i="27"/>
  <c r="C89" i="27"/>
  <c r="C90" i="27"/>
  <c r="C91" i="27"/>
  <c r="C92" i="27"/>
  <c r="C86" i="27"/>
  <c r="C80" i="27"/>
  <c r="C81" i="27"/>
  <c r="C82" i="27"/>
  <c r="C83" i="27"/>
  <c r="C84" i="27"/>
  <c r="C85" i="27"/>
  <c r="C79" i="27"/>
  <c r="C22" i="27"/>
  <c r="C23" i="27"/>
  <c r="C24" i="27"/>
  <c r="C25" i="27"/>
  <c r="C26" i="27"/>
  <c r="C27" i="27"/>
  <c r="C28" i="27"/>
  <c r="C29" i="27"/>
  <c r="C30" i="27"/>
  <c r="C31" i="27"/>
  <c r="C32" i="27"/>
  <c r="C33" i="27"/>
  <c r="C34" i="27"/>
  <c r="C35" i="27"/>
  <c r="C36" i="27"/>
  <c r="C37" i="27"/>
  <c r="C38" i="27"/>
  <c r="C39" i="27"/>
  <c r="C40" i="27"/>
  <c r="C41" i="27"/>
  <c r="C42" i="27"/>
  <c r="C43" i="27"/>
  <c r="C44" i="27"/>
  <c r="C45" i="27"/>
  <c r="C46" i="27"/>
  <c r="C47" i="27"/>
  <c r="C48" i="27"/>
  <c r="C49" i="27"/>
  <c r="C50" i="27"/>
  <c r="C51" i="27"/>
  <c r="C52" i="27"/>
  <c r="C53" i="27"/>
  <c r="C54" i="27"/>
  <c r="C21" i="27"/>
  <c r="C4" i="27"/>
  <c r="C5" i="27"/>
  <c r="C6" i="27"/>
  <c r="C7" i="27"/>
  <c r="C8" i="27"/>
  <c r="C9" i="27"/>
  <c r="C10" i="27"/>
  <c r="C11" i="27"/>
  <c r="C13" i="27"/>
  <c r="C14" i="27"/>
  <c r="C15" i="27"/>
  <c r="C16" i="27"/>
  <c r="C17" i="27"/>
  <c r="C18" i="27"/>
  <c r="C19" i="27"/>
  <c r="C20" i="27"/>
  <c r="C119" i="24"/>
  <c r="E121" i="24"/>
  <c r="E2" i="24"/>
  <c r="C2" i="24"/>
  <c r="H132" i="24"/>
  <c r="H131" i="24"/>
  <c r="F121" i="24"/>
  <c r="F122" i="24"/>
  <c r="F123" i="24"/>
  <c r="F124" i="24"/>
  <c r="E124" i="24"/>
  <c r="D124" i="24"/>
  <c r="C124" i="24"/>
  <c r="E123" i="24"/>
  <c r="D123" i="24"/>
  <c r="C123" i="24"/>
  <c r="E122" i="24"/>
  <c r="D122" i="24"/>
  <c r="C122" i="24"/>
  <c r="D121" i="24"/>
  <c r="C121" i="24"/>
  <c r="F113" i="24"/>
  <c r="F114" i="24"/>
  <c r="F115" i="24"/>
  <c r="F116" i="24"/>
  <c r="F117" i="24"/>
  <c r="F118" i="24"/>
  <c r="F119" i="24"/>
  <c r="F120" i="24"/>
  <c r="E113" i="24"/>
  <c r="E114" i="24"/>
  <c r="E115" i="24"/>
  <c r="E116" i="24"/>
  <c r="E117" i="24"/>
  <c r="E118" i="24"/>
  <c r="E119" i="24"/>
  <c r="E120" i="24"/>
  <c r="D113" i="24"/>
  <c r="D114" i="24"/>
  <c r="D115" i="24"/>
  <c r="D116" i="24"/>
  <c r="D117" i="24"/>
  <c r="D118" i="24"/>
  <c r="D119" i="24"/>
  <c r="D120" i="24"/>
  <c r="C112" i="24"/>
  <c r="C113" i="24"/>
  <c r="C114" i="24"/>
  <c r="C115" i="24"/>
  <c r="C116" i="24"/>
  <c r="C117" i="24"/>
  <c r="C118" i="24"/>
  <c r="C120" i="24"/>
  <c r="F112" i="24"/>
  <c r="E112" i="24"/>
  <c r="D112" i="24"/>
  <c r="F111" i="24"/>
  <c r="D111" i="24"/>
  <c r="E111" i="24"/>
  <c r="C111" i="24"/>
  <c r="F100" i="24"/>
  <c r="F101" i="24"/>
  <c r="F102" i="24"/>
  <c r="F103" i="24"/>
  <c r="F104" i="24"/>
  <c r="F105" i="24"/>
  <c r="E100" i="24"/>
  <c r="E101" i="24"/>
  <c r="E102" i="24"/>
  <c r="E103" i="24"/>
  <c r="E104" i="24"/>
  <c r="E105" i="24"/>
  <c r="D100" i="24"/>
  <c r="D101" i="24"/>
  <c r="D102" i="24"/>
  <c r="D103" i="24"/>
  <c r="D104" i="24"/>
  <c r="D105" i="24"/>
  <c r="C100" i="24"/>
  <c r="C101" i="24"/>
  <c r="C102" i="24"/>
  <c r="C103" i="24"/>
  <c r="C104" i="24"/>
  <c r="G104" i="24" s="1"/>
  <c r="H104" i="24" s="1"/>
  <c r="B108" i="22" s="1"/>
  <c r="C105" i="24"/>
  <c r="F99" i="24"/>
  <c r="D99" i="24"/>
  <c r="E99" i="24"/>
  <c r="C99" i="24"/>
  <c r="K101" i="24" l="1"/>
  <c r="K11" i="24"/>
  <c r="G11" i="24"/>
  <c r="G122" i="24"/>
  <c r="H122" i="24" s="1"/>
  <c r="B135" i="22" s="1"/>
  <c r="G103" i="24"/>
  <c r="H103" i="24" s="1"/>
  <c r="B107" i="22" s="1"/>
  <c r="G124" i="24"/>
  <c r="H124" i="24" s="1"/>
  <c r="B137" i="22" s="1"/>
  <c r="G116" i="24"/>
  <c r="G113" i="24"/>
  <c r="G115" i="24"/>
  <c r="G118" i="24"/>
  <c r="G102" i="24"/>
  <c r="H102" i="24" s="1"/>
  <c r="B106" i="22" s="1"/>
  <c r="G117" i="24"/>
  <c r="K121" i="24"/>
  <c r="G123" i="24"/>
  <c r="H123" i="24" s="1"/>
  <c r="B136" i="22" s="1"/>
  <c r="G114" i="24"/>
  <c r="G121" i="24"/>
  <c r="H121" i="24" s="1"/>
  <c r="B134" i="22" s="1"/>
  <c r="G119" i="24"/>
  <c r="K113" i="24"/>
  <c r="K112" i="24"/>
  <c r="K122" i="24"/>
  <c r="G100" i="24"/>
  <c r="H100" i="24" s="1"/>
  <c r="B104" i="22" s="1"/>
  <c r="G112" i="24"/>
  <c r="K123" i="24"/>
  <c r="K124" i="24"/>
  <c r="K120" i="24"/>
  <c r="K119" i="24"/>
  <c r="K118" i="24"/>
  <c r="K117" i="24"/>
  <c r="K116" i="24"/>
  <c r="K115" i="24"/>
  <c r="K114" i="24"/>
  <c r="G99" i="24"/>
  <c r="H99" i="24" s="1"/>
  <c r="B103" i="22" s="1"/>
  <c r="K100" i="24"/>
  <c r="G120" i="24"/>
  <c r="G105" i="24"/>
  <c r="H105" i="24" s="1"/>
  <c r="B109" i="22" s="1"/>
  <c r="G101" i="24"/>
  <c r="H101" i="24" s="1"/>
  <c r="B105" i="22" s="1"/>
  <c r="G111" i="24"/>
  <c r="H111" i="24" s="1"/>
  <c r="B132" i="22" s="1"/>
  <c r="K111" i="24"/>
  <c r="K102" i="24"/>
  <c r="K103" i="24"/>
  <c r="K104" i="24"/>
  <c r="K105" i="24"/>
  <c r="K99" i="24"/>
  <c r="H112" i="24" l="1"/>
  <c r="B133" i="22" s="1"/>
  <c r="B140" i="22" s="1"/>
  <c r="K125" i="24"/>
  <c r="B111" i="22"/>
  <c r="K106" i="24"/>
  <c r="E88" i="24" l="1"/>
  <c r="D88" i="24"/>
  <c r="C88" i="24"/>
  <c r="F88" i="24"/>
  <c r="E94" i="24"/>
  <c r="D94" i="24"/>
  <c r="C94" i="24"/>
  <c r="E93" i="24"/>
  <c r="D93" i="24"/>
  <c r="C93" i="24"/>
  <c r="E92" i="24"/>
  <c r="D92" i="24"/>
  <c r="C92" i="24"/>
  <c r="E91" i="24"/>
  <c r="D91" i="24"/>
  <c r="C91" i="24"/>
  <c r="E90" i="24"/>
  <c r="D90" i="24"/>
  <c r="C90" i="24"/>
  <c r="E89" i="24"/>
  <c r="D89" i="24"/>
  <c r="C89" i="24"/>
  <c r="F89" i="24"/>
  <c r="F90" i="24"/>
  <c r="F91" i="24"/>
  <c r="F92" i="24"/>
  <c r="F93" i="24"/>
  <c r="F94" i="24"/>
  <c r="G91" i="24" l="1"/>
  <c r="H91" i="24" s="1"/>
  <c r="B80" i="22" s="1"/>
  <c r="G92" i="24"/>
  <c r="H92" i="24" s="1"/>
  <c r="B81" i="22" s="1"/>
  <c r="G94" i="24"/>
  <c r="H94" i="24" s="1"/>
  <c r="B83" i="22" s="1"/>
  <c r="G88" i="24"/>
  <c r="H88" i="24" s="1"/>
  <c r="B77" i="22" s="1"/>
  <c r="G90" i="24"/>
  <c r="H90" i="24" s="1"/>
  <c r="B79" i="22" s="1"/>
  <c r="G93" i="24"/>
  <c r="H93" i="24" s="1"/>
  <c r="B82" i="22" s="1"/>
  <c r="K93" i="24"/>
  <c r="K90" i="24"/>
  <c r="K91" i="24"/>
  <c r="K92" i="24"/>
  <c r="K94" i="24"/>
  <c r="K89" i="24"/>
  <c r="G89" i="24"/>
  <c r="K88" i="24"/>
  <c r="F81" i="24"/>
  <c r="F82" i="24"/>
  <c r="F83" i="24"/>
  <c r="E81" i="24"/>
  <c r="E82" i="24"/>
  <c r="E83" i="24"/>
  <c r="D81" i="24"/>
  <c r="D82" i="24"/>
  <c r="D83" i="24"/>
  <c r="C81" i="24"/>
  <c r="G81" i="24" s="1"/>
  <c r="C82" i="24"/>
  <c r="C83" i="24"/>
  <c r="F79" i="24"/>
  <c r="F80" i="24"/>
  <c r="D80" i="24"/>
  <c r="E80" i="24"/>
  <c r="D79" i="24"/>
  <c r="E79" i="24"/>
  <c r="C79" i="24"/>
  <c r="G79" i="24" s="1"/>
  <c r="C80" i="24"/>
  <c r="F78" i="24"/>
  <c r="E78" i="24"/>
  <c r="D78" i="24"/>
  <c r="F73" i="24"/>
  <c r="F74" i="24"/>
  <c r="F75" i="24"/>
  <c r="F76" i="24"/>
  <c r="F77" i="24"/>
  <c r="F72" i="24"/>
  <c r="D72" i="24"/>
  <c r="E72" i="24"/>
  <c r="C78" i="24"/>
  <c r="D77" i="24"/>
  <c r="E77" i="24"/>
  <c r="D76" i="24"/>
  <c r="E76" i="24"/>
  <c r="D75" i="24"/>
  <c r="E75" i="24"/>
  <c r="D74" i="24"/>
  <c r="E74" i="24"/>
  <c r="D73" i="24"/>
  <c r="E73" i="24"/>
  <c r="C72" i="24"/>
  <c r="C73" i="24"/>
  <c r="C74" i="24"/>
  <c r="C75" i="24"/>
  <c r="C76" i="24"/>
  <c r="C77" i="24"/>
  <c r="F70" i="24"/>
  <c r="F71" i="24"/>
  <c r="D70" i="24"/>
  <c r="E70" i="24"/>
  <c r="D71" i="24"/>
  <c r="E71" i="24"/>
  <c r="C71" i="24"/>
  <c r="C70" i="24"/>
  <c r="F65" i="24"/>
  <c r="F66" i="24"/>
  <c r="F67" i="24"/>
  <c r="F68" i="24"/>
  <c r="F69" i="24"/>
  <c r="D66" i="24"/>
  <c r="E66" i="24"/>
  <c r="D65" i="24"/>
  <c r="E65" i="24"/>
  <c r="D69" i="24"/>
  <c r="E69" i="24"/>
  <c r="C65" i="24"/>
  <c r="C66" i="24"/>
  <c r="C67" i="24"/>
  <c r="C68" i="24"/>
  <c r="C69" i="24"/>
  <c r="G73" i="24" l="1"/>
  <c r="G82" i="24"/>
  <c r="G83" i="24"/>
  <c r="H83" i="24" s="1"/>
  <c r="B61" i="22" s="1"/>
  <c r="H89" i="24"/>
  <c r="B78" i="22" s="1"/>
  <c r="B85" i="22" s="1"/>
  <c r="G75" i="24"/>
  <c r="G77" i="24"/>
  <c r="K95" i="24"/>
  <c r="G70" i="24"/>
  <c r="G76" i="24"/>
  <c r="G74" i="24"/>
  <c r="G80" i="24"/>
  <c r="G72" i="24"/>
  <c r="G66" i="24"/>
  <c r="G65" i="24"/>
  <c r="G71" i="24"/>
  <c r="G78" i="24"/>
  <c r="G69" i="24"/>
  <c r="H70" i="24" l="1"/>
  <c r="B57" i="22" s="1"/>
  <c r="H79" i="24"/>
  <c r="B59" i="22" s="1"/>
  <c r="C64" i="24" l="1"/>
  <c r="F64" i="24"/>
  <c r="D68" i="24"/>
  <c r="E68" i="24"/>
  <c r="D67" i="24"/>
  <c r="E67" i="24"/>
  <c r="D64" i="24"/>
  <c r="E64" i="24"/>
  <c r="F56" i="24"/>
  <c r="F57" i="24"/>
  <c r="F58" i="24"/>
  <c r="F59" i="24"/>
  <c r="F60" i="24"/>
  <c r="F61" i="24"/>
  <c r="F62" i="24"/>
  <c r="F63" i="24"/>
  <c r="E56" i="24"/>
  <c r="E57" i="24"/>
  <c r="E58" i="24"/>
  <c r="E59" i="24"/>
  <c r="E60" i="24"/>
  <c r="E61" i="24"/>
  <c r="E62" i="24"/>
  <c r="E63" i="24"/>
  <c r="D56" i="24"/>
  <c r="D57" i="24"/>
  <c r="D58" i="24"/>
  <c r="D59" i="24"/>
  <c r="D60" i="24"/>
  <c r="D61" i="24"/>
  <c r="D62" i="24"/>
  <c r="D63" i="24"/>
  <c r="C56" i="24"/>
  <c r="C57" i="24"/>
  <c r="C58" i="24"/>
  <c r="C59" i="24"/>
  <c r="C60" i="24"/>
  <c r="C61" i="24"/>
  <c r="C62" i="24"/>
  <c r="C63" i="24"/>
  <c r="F52" i="24"/>
  <c r="F53" i="24"/>
  <c r="F54" i="24"/>
  <c r="F55" i="24"/>
  <c r="D55" i="24"/>
  <c r="E55" i="24"/>
  <c r="D54" i="24"/>
  <c r="E54" i="24"/>
  <c r="D53" i="24"/>
  <c r="E53" i="24"/>
  <c r="D52" i="24"/>
  <c r="E52" i="24"/>
  <c r="D51" i="24"/>
  <c r="E51" i="24"/>
  <c r="C52" i="24"/>
  <c r="C53" i="24"/>
  <c r="C54" i="24"/>
  <c r="C55" i="24"/>
  <c r="F45" i="24"/>
  <c r="F46" i="24"/>
  <c r="F47" i="24"/>
  <c r="F48" i="24"/>
  <c r="F49" i="24"/>
  <c r="F50" i="24"/>
  <c r="F51" i="24"/>
  <c r="F44" i="24"/>
  <c r="C45" i="24"/>
  <c r="D45" i="24"/>
  <c r="E45" i="24"/>
  <c r="C46" i="24"/>
  <c r="D46" i="24"/>
  <c r="E46" i="24"/>
  <c r="C47" i="24"/>
  <c r="D47" i="24"/>
  <c r="E47" i="24"/>
  <c r="C48" i="24"/>
  <c r="D48" i="24"/>
  <c r="E48" i="24"/>
  <c r="C49" i="24"/>
  <c r="D49" i="24"/>
  <c r="E49" i="24"/>
  <c r="C50" i="24"/>
  <c r="D50" i="24"/>
  <c r="E50" i="24"/>
  <c r="C51" i="24"/>
  <c r="D44" i="24"/>
  <c r="E44" i="24"/>
  <c r="C44" i="24"/>
  <c r="F41" i="24"/>
  <c r="F42" i="24"/>
  <c r="F43" i="24"/>
  <c r="C42" i="24"/>
  <c r="D42" i="24"/>
  <c r="E42" i="24"/>
  <c r="C43" i="24"/>
  <c r="D43" i="24"/>
  <c r="E43" i="24"/>
  <c r="D41" i="24"/>
  <c r="E41" i="24"/>
  <c r="C41" i="24"/>
  <c r="F38" i="24"/>
  <c r="F39" i="24"/>
  <c r="F40" i="24"/>
  <c r="E38" i="24"/>
  <c r="E39" i="24"/>
  <c r="E40" i="24"/>
  <c r="D38" i="24"/>
  <c r="D39" i="24"/>
  <c r="D40" i="24"/>
  <c r="C38" i="24"/>
  <c r="C39" i="24"/>
  <c r="C40" i="24"/>
  <c r="F37" i="24"/>
  <c r="D37" i="24"/>
  <c r="E37" i="24"/>
  <c r="C37" i="24"/>
  <c r="D36" i="24"/>
  <c r="E36" i="24"/>
  <c r="D35" i="24"/>
  <c r="E35" i="24"/>
  <c r="D34" i="24"/>
  <c r="E34" i="24"/>
  <c r="C36" i="24"/>
  <c r="F35" i="24"/>
  <c r="F36" i="24"/>
  <c r="F33" i="24"/>
  <c r="F34" i="24"/>
  <c r="F27" i="24"/>
  <c r="F28" i="24"/>
  <c r="F29" i="24"/>
  <c r="F30" i="24"/>
  <c r="F31" i="24"/>
  <c r="F32" i="24"/>
  <c r="F26" i="24"/>
  <c r="D33" i="24"/>
  <c r="E33" i="24"/>
  <c r="C33" i="24"/>
  <c r="C34" i="24"/>
  <c r="C35" i="24"/>
  <c r="E32" i="24"/>
  <c r="D32" i="24"/>
  <c r="C32" i="24"/>
  <c r="E30" i="24"/>
  <c r="E31" i="24"/>
  <c r="D30" i="24"/>
  <c r="D31" i="24"/>
  <c r="C31" i="24"/>
  <c r="C30" i="24"/>
  <c r="E27" i="24"/>
  <c r="E28" i="24"/>
  <c r="E29" i="24"/>
  <c r="D27" i="24"/>
  <c r="D28" i="24"/>
  <c r="D29" i="24"/>
  <c r="C27" i="24"/>
  <c r="C28" i="24"/>
  <c r="C29" i="24"/>
  <c r="D26" i="24"/>
  <c r="E26" i="24"/>
  <c r="C26" i="24"/>
  <c r="H81" i="24"/>
  <c r="B60" i="22" s="1"/>
  <c r="K70" i="24"/>
  <c r="K71" i="24"/>
  <c r="K73" i="24"/>
  <c r="K75" i="24"/>
  <c r="K78" i="24"/>
  <c r="K79" i="24"/>
  <c r="K81" i="24"/>
  <c r="K82" i="24"/>
  <c r="K83" i="24"/>
  <c r="B47" i="22"/>
  <c r="B22" i="22"/>
  <c r="F18" i="24"/>
  <c r="E18" i="24"/>
  <c r="D18" i="24"/>
  <c r="C18" i="24"/>
  <c r="F17" i="24"/>
  <c r="E17" i="24"/>
  <c r="D17" i="24"/>
  <c r="C17" i="24"/>
  <c r="F16" i="24"/>
  <c r="E16" i="24"/>
  <c r="D16" i="24"/>
  <c r="C16" i="24"/>
  <c r="F14" i="24"/>
  <c r="F15" i="24"/>
  <c r="E15" i="24"/>
  <c r="D15" i="24"/>
  <c r="C15" i="24"/>
  <c r="F13" i="24"/>
  <c r="E13" i="24"/>
  <c r="E14" i="24"/>
  <c r="D13" i="24"/>
  <c r="D14" i="24"/>
  <c r="C13" i="24"/>
  <c r="C14" i="24"/>
  <c r="F9" i="24"/>
  <c r="F10" i="24"/>
  <c r="F12" i="24"/>
  <c r="E9" i="24"/>
  <c r="E10" i="24"/>
  <c r="E12" i="24"/>
  <c r="D9" i="24"/>
  <c r="D10" i="24"/>
  <c r="D12" i="24"/>
  <c r="C9" i="24"/>
  <c r="C10" i="24"/>
  <c r="C12" i="24"/>
  <c r="F8" i="24"/>
  <c r="E8" i="24"/>
  <c r="D8" i="24"/>
  <c r="C8" i="24"/>
  <c r="D7" i="24"/>
  <c r="F7" i="24"/>
  <c r="E7" i="24"/>
  <c r="C7" i="24"/>
  <c r="F6" i="24"/>
  <c r="E6" i="24"/>
  <c r="D6" i="24"/>
  <c r="C6" i="24"/>
  <c r="F5" i="24"/>
  <c r="E5" i="24"/>
  <c r="D5" i="24"/>
  <c r="C5" i="24"/>
  <c r="F4" i="24"/>
  <c r="E4" i="24"/>
  <c r="D4" i="24"/>
  <c r="C4" i="24"/>
  <c r="C3" i="24"/>
  <c r="D3" i="24"/>
  <c r="E3" i="24"/>
  <c r="F3" i="24"/>
  <c r="G67" i="24" l="1"/>
  <c r="G68" i="24"/>
  <c r="K69" i="24"/>
  <c r="K66" i="24"/>
  <c r="K56" i="24"/>
  <c r="G64" i="24"/>
  <c r="G48" i="24"/>
  <c r="K52" i="24"/>
  <c r="G53" i="24"/>
  <c r="G59" i="24"/>
  <c r="G50" i="24"/>
  <c r="G46" i="24"/>
  <c r="G56" i="24"/>
  <c r="G52" i="24"/>
  <c r="G31" i="24"/>
  <c r="G62" i="24"/>
  <c r="G60" i="24"/>
  <c r="G61" i="24"/>
  <c r="G28" i="24"/>
  <c r="G49" i="24"/>
  <c r="G55" i="24"/>
  <c r="K62" i="24"/>
  <c r="G58" i="24"/>
  <c r="K63" i="24"/>
  <c r="G57" i="24"/>
  <c r="G42" i="24"/>
  <c r="G29" i="24"/>
  <c r="G26" i="24"/>
  <c r="G41" i="24"/>
  <c r="K44" i="24"/>
  <c r="G43" i="24"/>
  <c r="G63" i="24"/>
  <c r="K65" i="24"/>
  <c r="K64" i="24"/>
  <c r="G54" i="24"/>
  <c r="K53" i="24"/>
  <c r="K54" i="24"/>
  <c r="K51" i="24"/>
  <c r="K48" i="24"/>
  <c r="G44" i="24"/>
  <c r="K43" i="24"/>
  <c r="K41" i="24"/>
  <c r="K42" i="24"/>
  <c r="K40" i="24"/>
  <c r="K39" i="24"/>
  <c r="K38" i="24"/>
  <c r="G40" i="24"/>
  <c r="G39" i="24"/>
  <c r="G38" i="24"/>
  <c r="K37" i="24"/>
  <c r="K35" i="24"/>
  <c r="K36" i="24"/>
  <c r="G30" i="24"/>
  <c r="K33" i="24"/>
  <c r="G32" i="24"/>
  <c r="K30" i="24"/>
  <c r="K29" i="24"/>
  <c r="K28" i="24"/>
  <c r="K27" i="24"/>
  <c r="G27" i="24"/>
  <c r="K26" i="24"/>
  <c r="G51" i="24"/>
  <c r="G45" i="24"/>
  <c r="G47" i="24"/>
  <c r="K55" i="24"/>
  <c r="K58" i="24"/>
  <c r="K46" i="24"/>
  <c r="K80" i="24"/>
  <c r="K76" i="24"/>
  <c r="K67" i="24"/>
  <c r="K60" i="24"/>
  <c r="K49" i="24"/>
  <c r="K74" i="24"/>
  <c r="K59" i="24"/>
  <c r="K47" i="24"/>
  <c r="K72" i="24"/>
  <c r="K57" i="24"/>
  <c r="K45" i="24"/>
  <c r="K77" i="24"/>
  <c r="K68" i="24"/>
  <c r="K61" i="24"/>
  <c r="K50" i="24"/>
  <c r="G35" i="24"/>
  <c r="K15" i="24"/>
  <c r="K8" i="24"/>
  <c r="K5" i="24"/>
  <c r="K18" i="24"/>
  <c r="G33" i="24"/>
  <c r="G18" i="24"/>
  <c r="B31" i="22" s="1"/>
  <c r="K6" i="24"/>
  <c r="K12" i="24"/>
  <c r="K16" i="24"/>
  <c r="K10" i="24"/>
  <c r="K13" i="24"/>
  <c r="K9" i="24"/>
  <c r="G4" i="24"/>
  <c r="K14" i="24"/>
  <c r="K17" i="24"/>
  <c r="K3" i="24"/>
  <c r="G7" i="24"/>
  <c r="H7" i="24" s="1"/>
  <c r="B27" i="22" s="1"/>
  <c r="K4" i="24"/>
  <c r="G37" i="24"/>
  <c r="K7" i="24"/>
  <c r="G34" i="24"/>
  <c r="K31" i="24"/>
  <c r="G36" i="24"/>
  <c r="K32" i="24"/>
  <c r="K34" i="24"/>
  <c r="G9" i="24"/>
  <c r="G5" i="24"/>
  <c r="G3" i="24"/>
  <c r="G16" i="24"/>
  <c r="G13" i="24"/>
  <c r="G14" i="24"/>
  <c r="G10" i="24"/>
  <c r="G12" i="24"/>
  <c r="G15" i="24"/>
  <c r="G8" i="24"/>
  <c r="G17" i="24"/>
  <c r="G6" i="24"/>
  <c r="H41" i="24" l="1"/>
  <c r="B52" i="22" s="1"/>
  <c r="H8" i="24"/>
  <c r="B28" i="22" s="1"/>
  <c r="H44" i="24"/>
  <c r="B53" i="22" s="1"/>
  <c r="H5" i="24"/>
  <c r="B26" i="22" s="1"/>
  <c r="K84" i="24"/>
  <c r="H72" i="24"/>
  <c r="B58" i="22" s="1"/>
  <c r="H30" i="24"/>
  <c r="B49" i="22" s="1"/>
  <c r="H64" i="24"/>
  <c r="B56" i="22" s="1"/>
  <c r="H56" i="24"/>
  <c r="B55" i="22" s="1"/>
  <c r="H52" i="24"/>
  <c r="B54" i="22" s="1"/>
  <c r="H26" i="24"/>
  <c r="B48" i="22" s="1"/>
  <c r="H37" i="24"/>
  <c r="B51" i="22" s="1"/>
  <c r="H32" i="24"/>
  <c r="B50" i="22" s="1"/>
  <c r="H16" i="24"/>
  <c r="B30" i="22" s="1"/>
  <c r="H13" i="24"/>
  <c r="B29" i="22" s="1"/>
  <c r="B63" i="22" l="1"/>
  <c r="D2" i="24"/>
  <c r="F2" i="24" l="1"/>
  <c r="G2" i="24" s="1"/>
  <c r="K2" i="24" l="1"/>
  <c r="K20" i="24" l="1"/>
  <c r="K126" i="24" s="1"/>
  <c r="H2" i="24"/>
  <c r="B23" i="22" s="1"/>
  <c r="B33" i="22" s="1"/>
  <c r="H3" i="24"/>
  <c r="B24" i="22" s="1"/>
  <c r="H4" i="24"/>
  <c r="B25" i="22" l="1"/>
</calcChain>
</file>

<file path=xl/sharedStrings.xml><?xml version="1.0" encoding="utf-8"?>
<sst xmlns="http://schemas.openxmlformats.org/spreadsheetml/2006/main" count="2017" uniqueCount="471">
  <si>
    <t>Category</t>
  </si>
  <si>
    <t>Subcategory</t>
  </si>
  <si>
    <t>Partially Achieved</t>
  </si>
  <si>
    <t>Not Achieved</t>
  </si>
  <si>
    <t>N/A</t>
  </si>
  <si>
    <t>Controls in Place</t>
  </si>
  <si>
    <t>Fully Achieved</t>
  </si>
  <si>
    <t>PROTECT (PR)
Develop and implement the appropriate and proportionate security measures that allow the delivery and protection of the organisations essential services and systems.</t>
  </si>
  <si>
    <t>DETECT (DE)
Develop and implement the appropriate capabilities to identify, detect and defend against the occurrence of a cybersecurity event that may have the potential to affect essential services.</t>
  </si>
  <si>
    <t>Operation
Assessment</t>
  </si>
  <si>
    <t>Controls In Place</t>
  </si>
  <si>
    <t>RESPOND (RS):
Develop and implement the appropriate activities, prioritised through the organisations risk management process to take action to contain and minimise the impacts relating to a cybersecurity event.</t>
  </si>
  <si>
    <t>RECOVER (RC)
Develop and implement the appropriate capabilities, prioritised through the organisations risk management process, to restore essential services that were affected through a cybersecurity event.</t>
  </si>
  <si>
    <t>Controls in Place/Current Profile</t>
  </si>
  <si>
    <t>Implementation
Assessment</t>
  </si>
  <si>
    <t>Assessed By:</t>
  </si>
  <si>
    <t>DD/MM/YYYY</t>
  </si>
  <si>
    <t>Design Assessment</t>
  </si>
  <si>
    <t>Implementation Assessment</t>
  </si>
  <si>
    <t>Operation Assessment</t>
  </si>
  <si>
    <t>Control Review</t>
  </si>
  <si>
    <t>Score</t>
  </si>
  <si>
    <t>Average</t>
  </si>
  <si>
    <t>Assess your Controls</t>
  </si>
  <si>
    <t>Step 3
CAP</t>
  </si>
  <si>
    <t>Total</t>
  </si>
  <si>
    <t>% Complete</t>
  </si>
  <si>
    <t>Period of Assessment:</t>
  </si>
  <si>
    <t>Go to Detail</t>
  </si>
  <si>
    <t>Overall Identify Average</t>
  </si>
  <si>
    <t>Go To Detail</t>
  </si>
  <si>
    <t>Control Owner</t>
  </si>
  <si>
    <t xml:space="preserve">What are the Gaps in your Controls? </t>
  </si>
  <si>
    <t>Regular (e.g. 0-12 months)</t>
  </si>
  <si>
    <t>Status</t>
  </si>
  <si>
    <t>Acronym</t>
  </si>
  <si>
    <t>FA</t>
  </si>
  <si>
    <t>PA</t>
  </si>
  <si>
    <t>NA</t>
  </si>
  <si>
    <t>Infrequent (e.g. 12-36 months)</t>
  </si>
  <si>
    <t>Yet to be done or &gt; 36 months</t>
  </si>
  <si>
    <t>Frequency</t>
  </si>
  <si>
    <t>Fully Achieved|Regular (e.g. 0-12 months)</t>
  </si>
  <si>
    <t>Partially Achieved|Infrequent (e.g. 12-36 months)</t>
  </si>
  <si>
    <t>Not Achieved|Yet to be done or &gt; 36 months</t>
  </si>
  <si>
    <t>"N/A"</t>
  </si>
  <si>
    <r>
      <rPr>
        <sz val="10"/>
        <color theme="0"/>
        <rFont val="Calibri"/>
        <family val="2"/>
      </rPr>
      <t>Implementation</t>
    </r>
    <r>
      <rPr>
        <b/>
        <sz val="10"/>
        <color theme="0"/>
        <rFont val="Calibri"/>
        <family val="2"/>
      </rPr>
      <t xml:space="preserve">
Assessment</t>
    </r>
  </si>
  <si>
    <t>Self Assessment Status</t>
  </si>
  <si>
    <t>Not Started</t>
  </si>
  <si>
    <t>Pending Confirmation</t>
  </si>
  <si>
    <r>
      <rPr>
        <b/>
        <sz val="14"/>
        <color rgb="FF000000"/>
        <rFont val="Calibri"/>
        <family val="2"/>
      </rPr>
      <t>Complete the Corrective Action Plan</t>
    </r>
    <r>
      <rPr>
        <b/>
        <sz val="11"/>
        <color rgb="FF000000"/>
        <rFont val="Calibri"/>
        <family val="2"/>
      </rPr>
      <t xml:space="preserve">
</t>
    </r>
    <r>
      <rPr>
        <sz val="11"/>
        <color rgb="FF000000"/>
        <rFont val="Calibri"/>
        <family val="2"/>
      </rPr>
      <t xml:space="preserve">Risks to in-scope Services need to be addressed.
- Take the gaps identified as part of this assessment and other known risks (e.g. those on your Risk Register)
- Rate the Gaps/Risks,
- Prioritise them and prepare a Risk Treatment/Corrective Action Plan
</t>
    </r>
  </si>
  <si>
    <t>Reviewed</t>
  </si>
  <si>
    <t>In Progress</t>
  </si>
  <si>
    <t>Review Status</t>
  </si>
  <si>
    <t>1.1 Corporate Responsibility</t>
  </si>
  <si>
    <t>1.1.1 There shall be clear lines of responsibility and accountability to a designated point of contact for cyber security information and systems.</t>
  </si>
  <si>
    <t>1.2 Management of ICT Security Policies and Processes</t>
  </si>
  <si>
    <t>1.2.1 There shall be appropriate management of ICT security policies and processes in place to direct the Public Service Bodies overall approach to cyber security.</t>
  </si>
  <si>
    <t>1.3 Identify and Manage ICT Security Risks</t>
  </si>
  <si>
    <t>1.3.1 Public Service Bodies shall identify and manage ICT security risks and use an appropriate risk management process, such as:
·    Identify the Risk
·    Analyse the Risk.
·    Evaluate or Rank the Risk
·    Treat the Risk.
·    Monitor and Review the Risk.</t>
  </si>
  <si>
    <t>1.4 Cyber Awareness Training</t>
  </si>
  <si>
    <t>1.4.1 Public Service Bodies shall ensure that relevant staff receive ongoing appropriate Cyber Security Baseline Standards training as well as guidance on cyber security.</t>
  </si>
  <si>
    <t>1.4.2 Mandatory Cyber Security awareness training and education must be provided by Public Service Bodies.</t>
  </si>
  <si>
    <t>1.5 System Information - Public Service Bodies Shall Know and Record</t>
  </si>
  <si>
    <t>1.5.1 The organisation must categorise what systems are essential to the functioning of the organisation.
Including what information is important for the running of the organisation, understand the impact of its loss, it’s compromise or it’s disclosure.</t>
  </si>
  <si>
    <t>1.6 Managed Physical and Environmental Access Control</t>
  </si>
  <si>
    <t>1.6.1 A Physical and Environmental security Access Control Policy shall be in place and include processes and guidelines for comprehensive protection.</t>
  </si>
  <si>
    <t>1.6.2 All third parties must be made aware of the organisation’s cyber security obligations.</t>
  </si>
  <si>
    <t>1.7 Key Operational and Essential Services</t>
  </si>
  <si>
    <t>1.7.1 Public Service Bodies shall know and record:
·    What their key operational and essential services are.
·    What technologies and services their operational services rely upon to remain available and secure.</t>
  </si>
  <si>
    <t>1.7.2 What other dependencies operational services have.
The impact arising from the loss of service availability.
Appropriate access control procedures shall be in place to ensure that users only have access to systems that they have been approved to access and that are necessary for their role.</t>
  </si>
  <si>
    <t>1.7.3 Access control procedures shall be continually reviewed.
Public Service Bodies must have an appropriate joiner, movers, leavers policy and third parties shall only have approved system access for the specific period of time necessary for their role.</t>
  </si>
  <si>
    <t>1.8 Access Control Procedures</t>
  </si>
  <si>
    <t>1.8.1 Appropriate access control procedures shall be in place to ensure that users only have access to systems that they have been approved to access and that are necessary for their role.</t>
  </si>
  <si>
    <t>1.8.2 Access control procedures shall be continually reviewed.</t>
  </si>
  <si>
    <t>1.9 Joiner, Movers, Leavers Policy</t>
  </si>
  <si>
    <t>1.9.1 An appropriate joiner, movers, leavers policy shall be in place.</t>
  </si>
  <si>
    <t>1.9.2 Third parties shall only have approved system access for the specific period of time necessary for their role.</t>
  </si>
  <si>
    <t xml:space="preserve">Audit Expectation </t>
  </si>
  <si>
    <t>Guidance Notes</t>
  </si>
  <si>
    <t>Whilst the Management Board has overall responsibility and is accountable for cyber security within the Organisation, operational oversight and responsibility can be delegated to a nominated individual, steering group, committee or similar
The individual or group should have a written role profile, terms of reference or similar setting out this role, with clear operational management responsibility
Formal reporting to the Management Board or equivalent should exist and that group should be provided with adequate information, provided on a periodic and scheduled basis, not only when an incident arise, to allow the Board to oversee cyber security</t>
  </si>
  <si>
    <t>It is essential that the organisation has clearly defined roles and responsibilities for managing cyber security. A designated point of contact must be nominated. The overall accountability for cyber security lies with an organisation's board of management.</t>
  </si>
  <si>
    <t xml:space="preserve">IT security or cyber security policies should be signed off by the Management Board/ equivalent or its delegated authority, should set out the public sector body's approach to maintaining the security of its digital assets, together with the expectations of staff
The policy should be reviewed on a periodic and scheduled basis
The policy can be supported by more operational procedures or guidelines prepared on a more detailed basis. Where appropriate and where a specific standard has been adopted or defined, the policy may be supported by or may refer to a specific standard </t>
  </si>
  <si>
    <t>A cyber security policy or policies are documents created to provide guidance with regards to the cyber security of an organisation's assets including data and ICT systems. The Cyber Security policy defines the rules of operation, any applicable standards and guidelines for permitted functionality. Policies should be supported by procedures for all ICT assets and processes.</t>
  </si>
  <si>
    <t xml:space="preserve">The risk management framework used to assess cyber security risk should be the overall organisational risk framework addressing the areas set out in the guidance note 
From an audit perspective we would expect to see
- a formal written risk management framework, adopted by the organisation at a management board or audit and risk committee or equivalent level 
- The definition of the full risk universe i.e. internal and external threats, third parties, technologies deployed, assets used, known risks and vulnerabilities, all services and environments even those that are outsourced or that are cloud based
- Risks should be assessed on either an ongoing or periodic and scheduled basis and as new risks emerge (e.g. a penetration test) then the risk register should be updated 
- Risk should be analysis using the model in place in the Organisation e.g. based on likelihood and impact or similar (threat and vulnerability etc) and a risk grade assigned, and a risk mitigation or management/ treatment action together with an owner and target timeframe specified
- Where a cyber specific risk register is managed by the Organisation and the most serious risks are consolidated into an organisational risk register at a more summary level, adequate detailed and appropriate summarisation should take place so that the audit and risk committee/ management board or ultimate governance group or its delegated authority is in a position to fully understand the nature of cyber security risk in the organisation </t>
  </si>
  <si>
    <t xml:space="preserve">It is essential that the organisation has effective risk management processes in place to handle cyber security risks.
These processes must Identify, Analyse, Evaluate, Treat, Monitor and Review risks on an ongoing basis. All Cyber Security risks to organisational operations, assets, and individuals must be identified and understood.
All internal and external threats to an organisation (strategic, operational and tactical) and vulnerabilities must be identified, assessed and documented.
Suppliers and third-party partners of ICT systems are often overlooked. All
stakeholders, components, and services must be identified, prioritised, and assessed using a cyber supply chain risk assessment process.
All Cyber Security risks must be evaluated and prioritised accordingly,
and an agreed methodology shall be implemented to rate risks by impact and probability to determine the associated
level of cyber security risk.
A risk register must contain Cyber Security risks and must be maintained
and reviewed regularly. The risk register should contain all relevant information for the organisation to successfully manage and treat cyber security risks. </t>
  </si>
  <si>
    <t>From an audit perspective, we would expect to see that  
Minimum baseline cyber security training is provided to all staff, contractors, third party staff who are on site and management including the Management Board/ equivalent and any non executive members of committees such as audit and risk committee etc
Training/ education may be a combination of formal training/ phishing attempts / organisational policy briefings etc
Training records should be maintained and non compliance should be monitored and where progress is not being made with specific individuals, then this should be escalated to their line managers and attendance/ completion/ participation statistics by area/ division or other appropriate split be provided to the management board or their delegated authority</t>
  </si>
  <si>
    <t>For organisations with access to the One Learning platform, training material will be made available in Cyber Security related matters. For Example, a self- paced introduction to Cyber Security is available such as an Introduction to Cyber Security Awareness to all staff with appropriate access. In association with the NCSC and other Government bodies and agencies, Ongoing guidance on Cyber Security will be continuously provided via the One Learning platform.
Cyber security baseline standards training will be made available and updated on an ongoing basis.</t>
  </si>
  <si>
    <t>To aid with cyber security defence, organisations must provide cyber security awareness training and education for staff.
All staff must receive appropriate awareness education and training as well as regular updates in organisational policies and procedures, as relevant for their roles.
Awareness training should be ongoing, planned and may be delivered in different forms to include classroom based, web based, distance learning, self-paced, other, as appropriate.</t>
  </si>
  <si>
    <t>From an audit perspective, we would expect to see that  
An overall analysis/ identification process (which may have been conducted as part of a GDPR process) would have been conducted to determine what information/ data is held and its classification in accordance with the Guidance Notes. 
On the basis of a complete identification, then a risk assessment process should be determine to understand 
- What information/ data/ is required for the provision of Critical National Infrastructure related services (see CNI sheet)
- What information/ data is required for critical organisational processes / key operational services 
- What information / data is either sensitive or sensitive personal (GDPR definitions) 
- What controls or measures are in place to protect the loss, compromise, inappropriate disclosure or deletion of the relevant data
- Is the control or measure adequate or what risk remains</t>
  </si>
  <si>
    <t>Organisations must identify, record and protect the confidentiality, integrity and availability of the information they hold or process.
Risk assessments to determine the impact of the loss, compromise or disclosure should be conducted.
The requirement for users to access sensitive data or key operational services must be understood, documented and continually managed.
Necessary controls such as backup and recovery should be implemented to ensure the confidentiality, integrity and availability of data.</t>
  </si>
  <si>
    <t xml:space="preserve">From an audit perspective, we would expect to see that 
- An appropriate policy exists and has been approved by the Management Board or its equivalent or delegated authority 
- That the policy is adequate and reflects good practice in the management of physical and environmental security </t>
  </si>
  <si>
    <t>A Physical and Environmental security access control policy shall be defined, approved by management, published and communicated to employees and relevant external parties.
Physical and Environmental Access permissions and authorisations are managed, incorporating the principle of least privilege, separation of duties, and continually revalidated.</t>
  </si>
  <si>
    <t>From an audit perspective, we would expect to see
- A formal cyber security supply chain risk assessment (as referenced in Identify 1.3.1) covering all key third parties / contractors
- Provision in the contract signed with third party for compliance with cyber security policies and standards within the Public Sector Body 
- Where the Public Sector Body is dependent on the supplier for an element of their cyber security framework, specific requirements, deliverables, standards and metrics should be defined and agreed in the suppliers contract/ SLA
- Requirement to address the cyber security risks associated with the third party's role in the supply chain 
- A right to access and right to audit clause within the contract/ SLA
- Periodic review of third party compliance
- Periodic reporting by the supplier to the Public Sector Body against their specific agreed requirements/ deliverables and the provisions of the SLA
- A nominated manager or equivalent within the Public Sector Body responsible for oversight of the third party/ supplier/ contractor</t>
  </si>
  <si>
    <t>Third parties are essential to the running of ICT systems. Organisation’s must make third parties aware of their security obligations when attending the organisation premises or accessing its ICT systems.</t>
  </si>
  <si>
    <t>From an audit perspective, we would expect to see 
- that a formal identification of key operational services has taken place (CNI and non CNI)
- the  Public Sector Body's dependency on these services has been identified 
- that the technologies, infrastructure, third parties and other services associated with the provision of these key operational services have been determined 
- that a business impact assessment (or similar) has taken place to determine the impact on the organisation in the event of a failure of compromise or incident 
- that the continuity or business continuity i.e. ability to recover and continue to provide operational services has been assessed 
- that the impact or risk associate with a loss or service or of service compromise has been determined - i.e. a risk assessment 
- that appropriate controls or measures are in place to ensure the continuity of key services and address the risks identified  
- that those controls or measures are formally documented and tested on a periodic and scheduled basis e.g. business continuity (the responsibility of the business not ICT) and disaster recovery (the responsibility of ICT) tests are conducted on a periodic and scheduled basis, results documented and any lessons learned implemented as part of the subsequent test 
- All ICT systems (all components) should be backup up/ replicated or similar 
- Backups should be tested on a periodic and scheduled basis</t>
  </si>
  <si>
    <t>It is essential that organisations identify and record what their key operational services and their dependencies on those services.
Organisations must have well defined and tested procedures in place to ensure the continuity of key operational services in the event of failure of compromise.
Technologies and services must be identified and protected.
Third-party suppliers for the provision of services must be managed and through a formal process be continually reviewed.
Risk assessments should be conducted to determine the impact arising from the loss of service availability. Results should be recorded, and the necessary controls implemented, where relevant.
A formal backup procedure should be implemented for all ICT systems.
Regular business continuity and disaster recovery tests should be conducted and restoring services to normal operation should be a well-practiced scenario.</t>
  </si>
  <si>
    <t xml:space="preserve">This requirement is similar to that specified in 2.2.1 (Protect)
User access management procedures exists and operate effectively to ensure that all access to information systems and supporting operating systems and databases is provided in accordance with minimum business needs and in a controlled, defined and consistent manner across the organisation. Including approving, granting, revocation, periodic review for 
- Joiners - those new to the organisation or section or role
- Movers - those who have changed role and thus require different system permissions (revocation and new access)
- Leavers - those who are leaving the organisation, section or role and thus require their system (application, network, other) to be revoked on a timely basis ideally within a short nominated period of their departure or on departure
A periodic and scheduled process exists and is followed, whereby the permissions of all users is reviewed by the system business owner or their nominee </t>
  </si>
  <si>
    <t>Identities and credentials should be issued using the least privilege principle, managed, verified, revoked, for the joiner, movers and leavers lifecycle.</t>
  </si>
  <si>
    <t>From an audit perspective, we would expect to see
- An access control policy (this is specified in more detail in 2.1.2 and does not need to be duplicated here we have focused on access control procedures here)
- for individual systems/ applications/ environments, that the policy specified at 2.1.2 is supported by procedures which set out the approach to the management of access in each case (e.g. maybe role based, permission based, user group based etc)
- the procedures should be reviewed in each instance where the policy is reviewed and updated, where a relevant change to the system/ application/ environment takes place or where the organisations cyber security posture or risk appetite change 
- procedures should be developed on the basis of the principle of least privilege or least access as set out in the policy</t>
  </si>
  <si>
    <t>An access control policy shall be defined, approved by management, published and communicated to employees and relevant external parties. The policy should be based on the principle of least privilege.
The policy should include the security requirements of business applications, authorisation, consistency of the access rights and classification of systems, relevant legislation and contractual obligations regarding the limitation of access to data or systems, segregation of access control roles e.g., access request and access authorisation, removal of access rights, requirements for periodic review of access rights, roles with privileged access, audit records.
The policy should be supported by procedures for access control of various ICT systems in the organisation.
The Access Control Policy and procedures must be continually reviewed based on business and cyber security requirements.siness and cyber security requirements.</t>
  </si>
  <si>
    <t xml:space="preserve">From an audit perspective we would expect that 
- a policy exists (or forms part of another policy e.g. the access policy) and is formally documented and in hierarchical terms is supported by the procedures referred to in 1.7.3
- the policy is approved by the Management Board/ equivalent or its delegated authority and is reviewed on a periodic and scheduled basis (ideally annually)
- the policy is communicated to all staff and third party suppliers/ vendors and contractors </t>
  </si>
  <si>
    <t>A joiner, movers, leavers policy shall be defined, approved by management, published and communicated to employees and relevant external parties.
The policy should include details for revoking access when it is no longer required or changed for movers.
The implementation of the policy demonstrates control of ICT assets and consequently aides with cyber security and financial due diligence.</t>
  </si>
  <si>
    <t>From an audit perspective we would expect that 
- the obligations of third parties/ contractors in relation to cyber security are clearly specified in contract/ SLA prior to granting access 
- relevant cyber security and access policies are communicated to/ provided to third parties prior to granting access 
- third party access should be approved by the application / system business owner and should be based on least privilege / minimum business needs 
- third party access should be reviewed on a periodic and scheduled basis and provided only for the duration of the third party's role or contract 
- an NDA or similar provision should be signed by the third party or the relevant equivalent provisions included in the contract/ SLA
- ideally generic or shared accounts should not be used and should not be granted to third parties
- Where system administrator / generic accounts are provided to third parties then compensating controls should be put in place e.g. logging and review of logs by the Public Sector Body i.e. a Public Sector Body employee not a third party</t>
  </si>
  <si>
    <t>Third parties must be informed on their cyber security responsibilities prior to being granted access to ICT systems.
Third party access must be approved based on their role and only be provided for the period required to complete their role. 
Third parties that require access to ICT systems must sign a non-disclosure agreement.</t>
  </si>
  <si>
    <t>2.1 Access Control and Responsibility</t>
  </si>
  <si>
    <t>2.2 Identification and Authentication</t>
  </si>
  <si>
    <t>2.3 Digital Resources – ICT Digital Resources</t>
  </si>
  <si>
    <t>2.4 Digital Resources – Identify/ Active Directory</t>
  </si>
  <si>
    <t>2.5 Digital Resources - Data</t>
  </si>
  <si>
    <t>2.6 Digital Resources - Network</t>
  </si>
  <si>
    <t>2.7 Digital Resources – Logging/ Auditing</t>
  </si>
  <si>
    <t>2.8 Digital Resources – End point Devices</t>
  </si>
  <si>
    <t>2.9 Email Security</t>
  </si>
  <si>
    <t>2.10 Secure Web and Infrastructure Configuration</t>
  </si>
  <si>
    <t>2.11 User Account Protection</t>
  </si>
  <si>
    <t>2.12 Multi-Factor Authentication (MFA)</t>
  </si>
  <si>
    <t>2.13 Administrator Training</t>
  </si>
  <si>
    <t>2.14 Security by Design</t>
  </si>
  <si>
    <t>2.1.1 Access to information and services shall only be provided to authorised, known and individually referenced users or systems.
Access permissions and authorisations are managed incorporating the principles of least privilege and separation of duties.</t>
  </si>
  <si>
    <t>2.1.2 An Access Control Policy should be in place.</t>
  </si>
  <si>
    <t>2.1.3 Remote access is managed and documented.</t>
  </si>
  <si>
    <t>2.1.4 For Information on MFA See Section 2.12</t>
  </si>
  <si>
    <t>2.2.1 Users shall always be identified prior to being provided access to information or services. Depending on the sensitivity of the information or criticality of the service.</t>
  </si>
  <si>
    <t>2.2.2 Users shall always be authenticated prior to being provided access to information or services. Depending on the sensitivity of the information or criticality of the service.</t>
  </si>
  <si>
    <t>2.3.1 To protect ICT resources and data, Public Service Bodies shall track and record all hardware and software assets using a dedicated Asset Register and keep hardware and software assets registers up to date.</t>
  </si>
  <si>
    <t>2.3.2 Ensure that infrastructure assets are not vulnerable to cyber-attacks by regularly updating and patching devices.
All Infrastructure assets must be protected with appropriate security updates, configuration and patching. Where this is not possible, a risk analysis and risk assessment shall be undertaken and, where appropriate, mitigations shall be approved, applied and documented.</t>
  </si>
  <si>
    <t>2.3.3 Obsolete devices should be removed from the network. Assets that cannot be updated and cannot be removed from the network must be secured appropriately to protect the asset.</t>
  </si>
  <si>
    <t>2.3.4 As part of the procurement process and before installation, a risk assessment must be undertaken of new hardware and new software assets to ensure that these new systems don’t pose a threat to the organisation.</t>
  </si>
  <si>
    <t>2.3.5 Regular tests for the presence of known vulnerabilities or common configuration errors shall be undertaken.
A vulnerability management plan must be developed and implemented to remediate vulnerabilities in a timely manner, commensurate with the risk</t>
  </si>
  <si>
    <t>2.4.1 A valid backup of Active Directory, SYSVOL and GPO policies must be taken and held securely in the event of an incident.
A backup process must be in place for Active Directory and must include “System State Backup”.</t>
  </si>
  <si>
    <t>2.4.2 SYSVOL must also be backed up securely.</t>
  </si>
  <si>
    <t>2.4.3 A good and secure backup of all configured Group Policy Objects (GPOs) must also be taken.</t>
  </si>
  <si>
    <t>2.4.4 Ensure that the Directory Services Restore Mode (DSRM) password is set to a known value, in the event that an authoritative or non-authoritative restoration is required.</t>
  </si>
  <si>
    <t>2.5.1 Ensure that data is backed up and that backups are verified on a regular basis. Ensure that backups are not stored on media that is accessible by malware or by unauthorised accounts. Where possible, backups should be retained in a secure off-line system or media.</t>
  </si>
  <si>
    <t>2.5.2 Adopt an appropriate backup strategy such as 3-2-1 Backup. The 3-2-1 backup rule is a best practice because it ensures that there is a copy of the data no matter what happens. Multiple copies prevent losing the only copy of the data.
Multiple locations ensure that there is no single point of failure and that any data is safe from disasters such as fires and floods.</t>
  </si>
  <si>
    <t>2.5.3 Understand when data backups are scheduled, the frequency and the type of backup to be undertaken as per business requirement, e.g., full or incremental</t>
  </si>
  <si>
    <t>2.6.1 Understand the PSB organisational network.</t>
  </si>
  <si>
    <t>2.6.2 All Internal and external network IP address ranges within the PSB’s control shall be documented.</t>
  </si>
  <si>
    <t>2.6.3 Understand how traffic moves around the Public Service Bodies network and all points of ingress and egress.</t>
  </si>
  <si>
    <t>2.6.4 Maintain current network diagrams which fully document the data flow</t>
  </si>
  <si>
    <t>2.6.5 In the event that digital (IT/ICT) services are outsourced, The Public Service Bodies shall understand and accurately record:
·    what security related responsibilities are devolved to the supplier</t>
  </si>
  <si>
    <t>2.6.6 If available to the PSB, join the NCSC sensor program to gain access to cyber threat updates and malware retro hunting capabilities.</t>
  </si>
  <si>
    <t>2.6.7 Protect the Public Service Bodies network communications,
Where possible utilise the Office of the Government Chief Information Officer (OGCIO) DNS Service to resolve DNS queries.</t>
  </si>
  <si>
    <t>2.6.8 Where possible use TLS to transmit data across the network.</t>
  </si>
  <si>
    <t>2.7.1 Implement network monitoring to get insights to what is on the PSB network and to raise alerts if anomalies occur on the network.</t>
  </si>
  <si>
    <t>2.7.2 Appropriate logging for the Public Service Bodies must be enabled to provide information to respond to network incidents and attacks</t>
  </si>
  <si>
    <t>2.7.3 Backups of logs and audit information must be retained for a duration appropriate to the Public Service Body needs.</t>
  </si>
  <si>
    <t>2.7.4 Log data analysis and normalisation should only be performed on copies of the data keeping the master copy unaltered.</t>
  </si>
  <si>
    <t>2.8.1 To protect end point devices, Public Service Bodies shall:
·    Track, record and maintain a current Asset Register of end point devices.</t>
  </si>
  <si>
    <t>2.8.2 Ensure appropriate protections are applied to end point devices to prevent the introduction of malware or the unauthorised transfer of data with removable media.</t>
  </si>
  <si>
    <t>2.8.3 Manage end user devices such that security policies can be applied, and controls can be exerted over software that interacts with sensitive information.</t>
  </si>
  <si>
    <t>2.8.4 Run operating systems and software packages which are in current vendor support.
It is strongly recommended that out- of-date software (i.e. software that is no longer supported) is removed from computer and network devices that are connected to or capable of connecting to the internet.</t>
  </si>
  <si>
    <t>2.8.5 Have an active patch deployment procedure and process to enable the timely installation of critical updates and allow for urgent security vulnerabilities to be addressed promptly.</t>
  </si>
  <si>
    <t>2.8.6 Test Patch Efficacy Security and Technical Review.</t>
  </si>
  <si>
    <t>2.8.7 Encrypt data at rest on mobile devices, laptops and removable media.</t>
  </si>
  <si>
    <t>2.8.8 Where possible, have the ability to remotely wipe an end user device and/or revoke end user access to a device where appropriate.</t>
  </si>
  <si>
    <t>2.9.1 To protect email, Public Service Bodies shall: Implement Transport Layer Security between sending and receiving email gateways.</t>
  </si>
  <si>
    <t>2.9.2 E-mail TLS Recommendations.</t>
  </si>
  <si>
    <t>2.9.3 Implement Sender Policy Framework (SPF) records for email domains in order to make email spoofing more difficult.</t>
  </si>
  <si>
    <t>2.9.4 Where email is being used to send sensitive information, ensure that attachments are protected with encryption or strong passwords and decryption passwords are shared with the recipient through a mechanism other than email e.g., SMS or voice call.</t>
  </si>
  <si>
    <t>2.9.5 Where appropriate, have Domain- based Message Authentication Reporting and Conformance (DMARC), Domain Keys Identified Mail (DKIM).</t>
  </si>
  <si>
    <t>2.9.6 Where appropriate implement spam and malware filtering and enforce DMARC on inbound email.</t>
  </si>
  <si>
    <t>2.10.1 To protect electronic delivery of information including data and content across multiple platforms and devices such as web or mobile, Public Service Bodies shall:
Ensure web applications are not susceptible to common security vulnerabilities, such as described in the top ten Open Web Application Security Project (OWASP) vulnerabilities.</t>
  </si>
  <si>
    <t>2.10.2 Ensure Public Service Bodies infrastructure has been securely configured to manufacturer best practice. Where this is not possible, a risk analysis and risk assessment shall be undertaken and, where appropriate, mitigations shall be approved, applied and documented.</t>
  </si>
  <si>
    <t>2.11.1 Public Service Bodies must adopt a model of least privilege. Implement Role Based Access Control (RBAC).</t>
  </si>
  <si>
    <t>2.11.2 All Passwords shall be governed by an appropriate password policy to manage and secure passwords.</t>
  </si>
  <si>
    <t>2.11.3 Use of Administrative accounts should be separated from User accounts.</t>
  </si>
  <si>
    <t>2.11.4 System and Service accounts should be fully recorded as well as where the accounts are in use on systems.</t>
  </si>
  <si>
    <t>2.11.5 Public Service Bodies must implement processes to remove old and user accounts that are no longer required.</t>
  </si>
  <si>
    <t>2.11.6 PSB must review privileged accounts on a defined schedule or following any incident e.g., weekly, monthly, 3 monthly basis.</t>
  </si>
  <si>
    <t>2.11.7 Log and analyse all administrative actions to identify any suspicious or abnormal behaviour.</t>
  </si>
  <si>
    <t>2.12.2 Where possible MFA must be used for day-to-day activities. Where this is not possible, a risk analysis and risk assessment shall be undertaken and, where appropriate, mitigations shall be approved at an appropriate level, applied and documented.</t>
  </si>
  <si>
    <t>2.13.1 Administrators of infrastructure such as, network, user end point devices, servers and security systems must be appropriately trained and, if available, certified to manage and maintain that infrastructure.</t>
  </si>
  <si>
    <t>2.13.2 Administrators must be appropriately trained in cyber security and understand how to detect and remediate anomalies.</t>
  </si>
  <si>
    <t>2.14.1 Public Service Bodies should adopt a security by design principle when designing or procuring systems or software.</t>
  </si>
  <si>
    <t xml:space="preserve">The organisation has clearly defined in a policy document  its requirements for the secure configuration and provision of remote access. 
The policy or a supporting procedure may provide for 
- remote User access management process (if different from standard) 
- Access approval 
- Authentication requirements
- Third party remote access:
  a. Individual accounts
  b. Time restriction
  c. IP Restrictions
  d. Access Restriction
  e. Access approvals
- Security audit logging and review requirements
- Access review requirements </t>
  </si>
  <si>
    <t>For Information on MFA See Section 2.12</t>
  </si>
  <si>
    <t>The organisation should have clearly defined its authentication requirements, considering as a minimum the following areas:
- Network access
- Application access
- Externally facing/cloud access
- Remote access
- Privileged access
System password policies should be configured inline with the organisations password standards or policy and the associated risk as specified in the Guidance Notes</t>
  </si>
  <si>
    <t>From an audit perspective, we would expect to see that  
An asset register exists that tracks and classifies  all digital resources and ICT assets 
Responsibilities have been defined for the management and update of the register. The register may be in physical or digital form and may exist in one or a number of components 
Processes exist to ensure that the register is kept up to date and reviewed on a periodic and scheduled basis
A fixed asset register produced from the finance system is not adequate to satisfy this requirement</t>
  </si>
  <si>
    <t xml:space="preserve">The organisation has clearly defined in a policy document  its requirements for the security vulnerability management of its assets.
An up to date asset register is in place as specified in 2.3.1
Responsibilities for security vulnerability management are clearly defined within the Organisation 
Patch management solutions have been implemented and configured to implement patch to devices in line with the organisations policy. 
Processes are in place to remediate security vulnerabilities as they arise dependent on risk to organisation (Emergency patch process)
Monitoring controls exists to identify and remediate instances where  errors occur.
Processes are in place for the identification of security vulnerabilities on an ongoing basis (for example. Vendor notification, NCSC alerts, etc..)
Processes are in place for the review/risk assessment of security vulnerabilities </t>
  </si>
  <si>
    <t xml:space="preserve">Controls exist to identify and remediate the use of hardware devices prior to them becoming end of life. 
Management and business  have adequate oversight of the current environment to enable upgrade or replacement of hardware prior to end of life. 
Where obsolete hardware is in operation a risk assessment is conducted and additional security controls are implemented. </t>
  </si>
  <si>
    <t xml:space="preserve">Processes are in place to ensure that an adequately skilled member of the organisation conducts a technical review and risk assessment of any hardware and software prior to procurement. 
Hardware is only procured from reputable vendors. 
Hardware devices must be configured in line with predefined and approved security configuration templates. </t>
  </si>
  <si>
    <t xml:space="preserve">Policy documents exist and are approved that clearly define the organisation requirements in relation to security vulnerability testing. 
Responsibility for the management of security vulnerability testing is clearly defined
Processes are in place and can be demonstrated that ensure that all vulnerability test results are reviewed, risk assessed </t>
  </si>
  <si>
    <t xml:space="preserve">The organisation has clearly defined and implemented its backup and resilience requirements. 
Backup and resilience requirements are  understood and approved by Senior and Business Management
The requirement for periodic restoration tests is defined </t>
  </si>
  <si>
    <t>SYSVOL must also be backed up securely. System volume or SYSVOL is a shared location within a domain.
SYSVOL is used to deliver policy and logon scripts to domain members.</t>
  </si>
  <si>
    <t>Having a secure backup of the domain GPO is essential. See backup-gpo command on Microsoft for more information on this command.</t>
  </si>
  <si>
    <t>The DSRM password will be required, in the event that an authoritative or non- authoritative restoration of the domain is needed. See: ntdsutil on Microsoft</t>
  </si>
  <si>
    <t>The requirement for periodic restoration testing is clearly defined and documented 
Responsibility for backups and restoration testing is clearly defined and allocated to an appropriately trained resource
Evidence of backup restoration  tests are retained. Issues identified during tests are retained. 
All backups have an adequate level of network segmentation to ensure that they are not accessible to malware. 
Where the organisation has outsourced the processing of its information or backups, an adequate level of  testing is conducted by the outsourced and reports  provided to provide and adequate level of oversight and assurance</t>
  </si>
  <si>
    <t>The organisation has clearly defined and implemented its backup and resilience requirements. 
Backup and resilience requirements are understood and approved by Senior and Business Management</t>
  </si>
  <si>
    <t>The organisation has clearly defined and implemented its backup and resilience requirements. 
Backup and resilience requirements are  understood and approved by Senior and Business Management
RPO's are defined for all data set and application and approved by the business owner.
Backup solution are configured in line with the business defined RPO's</t>
  </si>
  <si>
    <t xml:space="preserve">Roles and responsibilities for the management of the organisational network are clearly defined.
Network configuration documentation is maintained and kept up to date
Change management process exists to ensure that all changes to the organisation network are reviewed and approved by an adequately trained member of staff. 
Processes exist with the project management and change management processes to ensure that all technical configuration documents including network diagrams are updated. 
All configuration documentation is stored in a secure area with access controls. </t>
  </si>
  <si>
    <t xml:space="preserve">Responsibility for the management of both internal and external IP address ranges is defined. 
A register of IP addresses, ranges, Vlan's, etc is maintained and kept up to date. </t>
  </si>
  <si>
    <t xml:space="preserve">Detailed network diagrams are maintained that identify all point of ingress and egress.
Network device configuration standards exist, in line with industry best practice  that clearly define the organisations expectation in relation to the secure configuration of network devices. 
Processes are in place to ensure that all changes to network and or firewall rules are subject to change management and approved
Firewall rules are maintained and commented or referenced in a  change ticket
Periodic firewall ruleset reviews take place. </t>
  </si>
  <si>
    <t>As Per Guidance Notes</t>
  </si>
  <si>
    <t xml:space="preserve">Contracts and SLA's are in place, signed and up to date that clearly define the boundaries of security related responsibilities between the internal staff and an any  outsourced providers. 
Where security related responsibilities reside external of the organisation an adequate level of oversight is maintained. 
- Report/dashboards
- Frequent meetings </t>
  </si>
  <si>
    <t xml:space="preserve">Security standards exist that clearly define the organisations encryption  requirements in relation to the use of TLS to transmit data across the network. </t>
  </si>
  <si>
    <t xml:space="preserve">A policy exists, is reviewed and approved that clearly defines the organisations requirements in relation to network monitoring and alerting. 
Responsibilities for the management and response to monitoring alerts is clearly defined. Consider out of hours. 
Technical solutions have been implemented and configured that monitor the network of suspicious activities and anomalies, and send notifications as they occur. 
Runbooks (or similar) exist and are maintained that detail the process for dealing with monitoring alerts. </t>
  </si>
  <si>
    <t xml:space="preserve">A security policy statements exists and are approved that clearly define the organisations requirements in relation to the use of USB storage devices and the configuration of endpoint devices to ensure that anti malware protection solutions are installed and kept up to date. 
Where required only encrypted pre approved mobile storage devices can be used. </t>
  </si>
  <si>
    <t xml:space="preserve">Roles and responsibilities for the configuration and management of end user devices is clearly defined. 
Monitoring solution are in place that provide oversight of the security posture of the end user devices. 
Runbooks (or similar) that define routine checks to be conducted to review the security posture and remediate and errors. 
Controls exist to the restrict end users ability to install software on end user devices. </t>
  </si>
  <si>
    <t xml:space="preserve">Software inventory tools exist with the ability provide reports on all software and version install on the organisations devices. 
Controls exist to review and identify software prior to its end of life to provide an adequate amount of time for any upgrade. </t>
  </si>
  <si>
    <t xml:space="preserve">Security standards exist that clearly define the organisations encryption  requirements for data at rest on mobile devices, laptops and removable media. 
Configuration templates or policies  exist in line with the security standards to ensure that mobile devices and laptops are configured consistently  in line with the above security standards. </t>
  </si>
  <si>
    <t xml:space="preserve">An endpoint central management solution has been implemented on all mobile devices that provides the capability to restrict access and remote wipe the device. 
Controls exist to ensure that all mobile end user devices are configured to enable remote management by the central solution . </t>
  </si>
  <si>
    <t xml:space="preserve">An email security policy exists, is up to date and approved that clearly defines the organisations email security requirements including the requirement for TLS. </t>
  </si>
  <si>
    <t xml:space="preserve">A policy exists that clearly defines the organisations security requirements for the protection of the  electronic delivery of information including data and content across multiple platforms and devices such as web or mobile.
Periodic vulnerability testing of the organisations web applications is conducted, vulnerabilities are addressed and remediated.
Firewall devices and support infrastructure are kept up to date with latest firmware and vulnerability patches. </t>
  </si>
  <si>
    <t xml:space="preserve">As per point above, the organisation has clearly defined its user access management standards in a policy document. </t>
  </si>
  <si>
    <t>All of the organisations devices, system and applications  are configured in line with organisations password policy. Where not possible a risk assessment should be conducted and reviewed on a periodic basis.</t>
  </si>
  <si>
    <t xml:space="preserve">As above a user access management process exist and operates.
Technical scripts and monitoring is in place to identify and restrict access for dormant accounts. 
These processes are documented to enable demonstration of operating effectiveness is challenged. </t>
  </si>
  <si>
    <t>As per guidance Notes</t>
  </si>
  <si>
    <t xml:space="preserve">As Per Guidance Notes
Consideration should be give to the skillsets of any outsourced service providers. </t>
  </si>
  <si>
    <t xml:space="preserve">Organisations administrators are adequately skilled and an appropriate level of Cyber Security training is provided to staff with privileged and or administrative access. 
Organisation can demonstrate the level of training provided to both staff and specialist roles. </t>
  </si>
  <si>
    <t xml:space="preserve">Cyber security must be embedded into all stages of the project management process ensure an adequate level of oversight 
Stop points should be put in place to ensure security approval and sign off at minimum at procurement, technical specification design and prior to release in to production. </t>
  </si>
  <si>
    <t>Access control policies are high-level documents that specify how access is managed and who may access information under what circumstances. NIST NISTIR 7316, Assessment of Access Control Systems explains some of the commonly used access control policies, models and mechanisms available in information technology systems, such as:
·    User access management
·    User registration and de-registration
·    User access provisioning
·    Management of privileged access rights
·    Management of secret authentication information of users
·    Review of user access rights
·    Removal or adjustment of access rights</t>
  </si>
  <si>
    <t>Remote access is managed and documented. See NCSC Working From Home Security Advice 2020-04-08                                                     Remote  access control refers to the ability to monitor and control access to a computer or network anywhere and anytime. Are policies and procedures related to remote users' access permissions formalised?
Are remote users (e.g., employees, contractors, third parties) access to critical systems approved and documented?
Are remote connections encrypted?
Are appropriate authentication mechanisms in place (e.g., multifactor, strong password parameters).</t>
  </si>
  <si>
    <t>Only individually authenticated and authorised users can connect to or access the organisation's networks or information systems.
a. Access rights should be documented in accordance with appropriate NIST or ISO 27K standards. Users that can access personal data are appropriately authenticated.
b. Both electronic and physical access requires individual authentication and authorisation.</t>
  </si>
  <si>
    <t>Users are authenticated (e.g., single- factor, multi-factor) commensurate with the risk of the access (e.g., privileged, admin, root).
a.    Each user is authenticated using a unique username and strong password before being granted access to applications, computers and network devices.
b.    Where possible default passwords must be updated to a strong password prior to introduction to productions environments.
c.     Multi-factor authentication shall be used for access to enterprise level social media accounts.
d.    Two-factor authentication should be implemented for remote access to the network by employees, administrators, and third parties.</t>
  </si>
  <si>
    <t>To protect the organisation, the organisation needs to know all digital resources and ICT assets that are on the network. All digital resources and ICT assets must be recorded in an appropriate assets register.
Hardware: All hardware on an organisations network should be known and recorded in an appropriate register which is continually reviewed and updated.
Software: The organisation should maintain a register of all software in use in their organisation. In practical terms, if the organisation does not know what software is in use, they are unaware of what software to update. The register of software must be continually reviewed and updated in line with asset management policies.</t>
  </si>
  <si>
    <t>Hardware: All hardware on an organisations network shall be known and recorded in an appropriate register. All hardware must be patched and updated when updates become available.
Software: Outdated software can put your business systems at risk and outdated software can contain a host of security vulnerabilities. Consequently, all software installed within the organisation must be patched and updated in line with the organisation’s patching policy. All software must be recorded in an appropriate software asset register which is continually reviewed and updated.
Operating Systems: Operating systems are also critical software that need to be updated in line with the organisation’s patching policy.
Where it is not possible to update or patch software or hardware, a risk assessment shall be undertaken and, where appropriate, mitigations shall be approved, applied and documented.</t>
  </si>
  <si>
    <t>Obsolete devices should be identified and removed from the network. Assets that cannot be updated and cannot be removed from the network must be risk assessed and secured appropriately to protect the asset.
·    Obsolete systems will pose a threat to the production environment because they cannot be patched or updated. A number of techniques can be used to protect these devices.
·    Move affected devices to a protected network behind a firewall. If possible, install anti-malware and intrusion detection products to the devices. If possible, ensure that the organisation has sufficient monitoring of the obsolete device to detect a compromise.
·    Reduce the likelihood of compromise by preventing obsolete devices from accessing untrusted content (effectively making it difficult for malicious content to reach the device and exploit it).
·    Reduce the impact of compromise by preventing access to sensitive data or services from vulnerable devices (so even if the devices are compromised, the damage will be minimised).
It is highly recommended to implement a combination of these two approaches. In the long-term, replacing obsolete systems should be the goal.</t>
  </si>
  <si>
    <t>The introduction of new software and systems can pose a threat to the organisation. Procurement must ensure that a risk assessment of new systems is completed before new systems and software are introduced to the production environment. Ideally new systems and software should be tested and evaluated with regard to cyber security in a non- production environment to ensure that they are secure.</t>
  </si>
  <si>
    <t>Undertake security vulnerability assessments to review and test for the presence of known vulnerabilities or common configuration errors.
It is critical that the PSB carries out scans or reviews of it’s hardware and software to identify vulnerabilities. When vulnerabilities are detected there should be a process in place to update, patch or remediate any vulnerabilities.</t>
  </si>
  <si>
    <t>Active Directory (AD) is a directory service used within Microsoft networks and domains. It is essential that AD is protected as it generally provides authentication for application and services. In the event of an incident it may be necessary to restore Active Directory to restore services. Having the ability to restore this service is essential to a successful recovery of services. https://docs.microsoft.com/en-us/troubleshoot/windows-server/identity/active-directory-overview</t>
  </si>
  <si>
    <t>Having a good backup is essential to the data recovery process. A data recovery capability must be in place that includes a systematic approach to the backup of essential data. This should include a formal comprehensive backup and recovery plan, verification of backups means backups are valid, readable, and free of errors. There is periodic backup testing to verify data is accessible and readable.</t>
  </si>
  <si>
    <t>Adopt an appropriate backup strategy such as 3-2-1 Backup. The 3-2-1 backup strategy simply states that there should be 3 copies of the data (the production data and 2 backup copies) on two different media types (disk and tape) with one copy off-site for disaster recovery. Multiple copies prevent losing the only copy of the data. Multiple locations ensure that there is no single point of failure and that the data is safe from disasters such as fires and floods.</t>
  </si>
  <si>
    <t>Understand when data backups are scheduled, the frequency and the type of backup to be undertaken as per recovery point objectives (RPO) or as per business requirement e.g., full or incremental.</t>
  </si>
  <si>
    <t>There are continual reviews and updates to technical knowledge about networks and information systems, such as documentation and network diagrams, and these are securely stored. There should be a change management process in place.</t>
  </si>
  <si>
    <t>Organisational IP ranges are known, recorded, and managed; DNS changes and queries are effectively managed.</t>
  </si>
  <si>
    <t>Use Ingress and Egress filtering to monitor, control and restrict traffic entering or leaving the network. Understand how traffic moves around the network and all points of ingress and egress. 
Certain Services &amp; Ports recommended to be Blocked.
Certain Services and Ports need to be restricted. 
Each rule that allows network traffic to pass through the firewall (e.g., each service on a computer that is accessible through the boundary firewall) is subject to approval by an authorised individual and documented (including an explanation of the business need).</t>
  </si>
  <si>
    <t>Where services are outsourced, it shall be clearly understood and accurately recorded which security related responsibilities remain with the organisation and which are performed on behalf of the organisation by the supplier(s).</t>
  </si>
  <si>
    <t>Join NCSC sensor program to gain access to cyber threat updates and malware retro hunting capabilities.
The NCSC sensor program is an invaluable resource to all Government Departments and key agencies. It is highly recommended that all stakeholders engage with the NCSC in relation to this initiative. The sensor will provide insights into the organisations DNS traffic and the organisation can avail of malware retro hunting capabilities.</t>
  </si>
  <si>
    <t>Contact Office of the Government Chief Information Officer (OGCIO) DNS Service to resolve DNS queries.
To compliment the NCSC sensor program, where possible, Departments and key agencies can also avail of the OGCIO central DNS servers that provide an additional layer of protection to your organisation by filtering out unwanted and unsafe DNS traffic.</t>
  </si>
  <si>
    <t>TLS protocols provide authentication, confidentiality, and data integrity protection between a client and server.
TLS provides encryption for traffic that crosses an organisations network. Traffic that is not encrypted can be viewed by malicious actors and information can be stolen. Ensuring that clients and servers use TLS ensures that traffic cannot be viewed as it traverses networks.</t>
  </si>
  <si>
    <t>Network monitoring systems include software and hardware tools that can track various aspects of a network and its operation, such as traffic, bandwidth utilization, and uptime. These systems can detect devices and other elements that comprise or touch the network, as well as provide status updates. The monitoring capability should have the ability to identify unauthorised or accidental misuse of systems or data. It is able to tie specific users to suspicious activity.</t>
  </si>
  <si>
    <t>When designing a monitoring solution, it should be appropriate and proportionate to the context of the system, the threat that the PSB faces and the resources available to you. It is recommended that logging datasets are time synchronised, using an accurate common time source, so separate datasets can be correlated in different ways.</t>
  </si>
  <si>
    <t>Retain backups of logs and audits information for a period of time, rather than just have a single rolling backup as this does not provide adequate  protection if an infection/damage isn't noticed before the backup is overwritten. Consider how long it may be before something is detected and ensure backups are kept for longer. The logging architecture has mechanisms, processes and procedures to ensure that it can protect itself from threats comparative to those it is trying to identify. This includes protecting the service itself, and the data within it.</t>
  </si>
  <si>
    <t>Log data analysis and normalisation is only performed on copies of the data keeping the master copy unaltered. Access to logging data is limited to those with business need and no others.</t>
  </si>
  <si>
    <t>All end point devices and their configuration  must be tracked and recorded.</t>
  </si>
  <si>
    <t>Removable media and end point devices are automatically scanned for malware or malicious content when it is introduced to any system. All removable media is formally issued to individual users who are accountable for its use and safe keeping. Users  must not use unofficial media, such as unencrypted USB drives. Sensitive information is encrypted at rest on removable media. Where removable media must  be reused or destroyed, it shall  be done securely with appropriate steps taken to ensure that previously stored information is not accessible.</t>
  </si>
  <si>
    <t xml:space="preserve">Management of end user devices includes installing and updating operating systems and application patches, managing user accounts, and maintaining up-to-date security. There must be an end user device management process coupled with comprehensive endpoint services. </t>
  </si>
  <si>
    <t>Software running on computers and network devices must be kept up-to-date and have the latest security patches installed.</t>
  </si>
  <si>
    <t>Specifically, software running on computers and network devices that are connected to or capable of connecting to the internet is licensed and supported (by the software vendor or supplier of the software) to ensure security patches for known vulnerabilities are installed in a timely manner (in line with PSB policies and/or automatically when they become available from vendors).</t>
  </si>
  <si>
    <t>Newly Released Patches should initially be installed on test systems and Public Service Bodies should use other methods of test patch efficacy prior to release into the production environment, such as a vulnerability scanner that is independent from the patch management system.</t>
  </si>
  <si>
    <t>Is confidential data at rest secured (e.g., strong encryption as defined by industry best practices)? Implement cryptographic mechanisms to prevent unauthorised disclosure and modification.</t>
  </si>
  <si>
    <t>Where possible, have the ability to remotely wipe an end user device and/or revoke access end user access to a device where appropriate.</t>
  </si>
  <si>
    <t>Implementing Transport Layer Security uses an encryption protocol intended to keep data secure when being transferred over a network or between sending and receiving email gateways.</t>
  </si>
  <si>
    <t>Implementing Transport Layer Security uses an encryption protocol intended to keep data secure when being transferred over a network or between sending and receiving email gateways.
Sending and Receiving E-mail Types of TLS Implementation:
a.	TLS Preferred is highly recommended as the default email gateway setting to be used 
In most cases there will be an option to use preferred TLS on all connections. Using preferred TLS means the servers will try to create an encrypted connection but will send email unencrypted if they cannot.
b.	TLS Required is optional
For domains that support TLS, it may be possible to choose TLS required. This enforces TLS between the organisations email gateway and the recipient. If the recipient gateway does not support TLS, the sending of the email will fail. It is advised to engage with the recipient organisation to test and validate the TLS between both organisations. 
If the organisation email gateway supports TLS, the sending organisation will usually attempt the delivery of email over TLS.</t>
  </si>
  <si>
    <t xml:space="preserve">In addition, Organisations may also decide to Implement Sender Policy Framework (SPF) as this gives the receiver of an email information on the sender email and how legitimate the provenance of the email. </t>
  </si>
  <si>
    <t>The use of Out of Band Channels is highly recommended in this instance. Passwords should always be communicated in a separate beacon. Any Sensitive files should always be encrypted with a secure password and shared with the recipient on a separate communications channel.</t>
  </si>
  <si>
    <t>DMARC is an email validation tool designed to detect and prevent email spoofing, Using the DomainKeys Identified Mail (DKIM) standard will help
prevent spoofing on outgoing messages sent from your domain.</t>
  </si>
  <si>
    <t>Spam is one of the most intrusive ways cybercriminals try to introduce malware and viruses into corporate systems. Spam and Malware Protection keeps the inbound mailbox free of annoying and harmful spam.
Where email is being used to send sensitive information, ensure 
that attachments are protected with encryption or strong passwords and decryption passwords are shared with the recipient through a mechanism other than email e.g., SMS or voice call.</t>
  </si>
  <si>
    <t>The primary measures against vulnerabilities in Web applications are robust development and testing in line with commercial best practices, such as described in the top ten Open Web Application Security Project (OWASP) vulnerabilities.</t>
  </si>
  <si>
    <t>Document the underlying infrastructure is secure, including verifying that the infrastructure is maintained securely. 
Critical infrastructure assets are identified; threats evaluated, and proportionate security measures are in place. Ensure Public Service Bodies  infrastructure has been securely configured to manufacturer’s best practice. Where this is not possible, a risk analysis and risk assessment shall be undertaken and, where appropriate, mitigations shall be approved, applied and documented. Network assets shall be regularly maintained to ensure service continuity.
Network assets shall be protected from power surges and failures. Dependencies on supporting infrastructure (e.g., power, cooling etc.) shall be identified and recorded. Equipment and devices on premise shall be sited to ensure protection from external and internal environmental risks (e.g., water ingress).</t>
  </si>
  <si>
    <t>Users should be provided with the reasonable minimum rights and permissions to systems, services and information that they need to fulfil their business role. For some accounts an additional authentication factor (such as a token) may be appropriate. Assign responsibility for undertaking management reviews of accounts and related privileges. Implement Role Based Access Control (RBAC). Strictly control the granting of highly privileged system rights, reviewing the ongoing need regularly. Highly privileged administrative accounts should not be used for high risk use.</t>
  </si>
  <si>
    <t>All Passwords shall be governed by an appropriate password policy to manage and secure passwords. Where passwords are in use, they should be of sufficient length and complexity to make them very difficult to guess (including by artificial intelligent systems used to guess millions of passwords a second) – they should be changed on a regular basis, particularly for business-critical systems.</t>
  </si>
  <si>
    <t>Use of Administrative accounts should be separated from User accounts. Administrators should use normal accounts for standard business use.</t>
  </si>
  <si>
    <t>Maintain a secure listing of users with administrative privileges for the services in scope.</t>
  </si>
  <si>
    <t>User permissions are reviewed monthly and when people change roles via the joiners, leavers and movers process.</t>
  </si>
  <si>
    <t>Log and analyse all administrative actions to identify any suspicious or abnormal behaviour. This includes monitoring user activity in accordance with HR policy, particularly access to sensitive information and the use of privileged account actions. Investigate where activities are outside of normal, expected bounds (such as access to large amounts of sensitive information outside of standard working hours).</t>
  </si>
  <si>
    <t>Multi-Factor Authentication, also known as MFA or two-factor authentication (2FA) or two step verification, is an extra layer of security for online services asking users for another piece of evidence in addition to their password. The key benefit of MFA is the need for a matching pair, rather than the inherent strength of the second factor. It involves using your username and password and one other piece of information. This other piece of information can come in various forms. It may be:
•	A one-time dynamically issued token.
•	A physical object in the possession of the user.
•	A physical characteristic of the user (biometrics).
An additional piece of information that is only known to the user.</t>
  </si>
  <si>
    <t xml:space="preserve">Administrators and accountable individuals must receive appropriate training and guidance on of infrastructure such as, network, user end point devices, servers and security systems and, if available, certified to manage and maintain that infrastructure.
Administrators and Employees in security roles are encouraged to engage in Continual Professional Development formally validate their cyber security skills through recognised certifications and specialist training. </t>
  </si>
  <si>
    <t>Security should not be an afterthought when implementing new systems. Designing and building security into systems will make it more difficult for attackers to compromise those systems and their data. 
Well-designed systems will make the disruption of those systems more difficult and will leave the Public Service Bodies  better placed to detect an attack or compromise.</t>
  </si>
  <si>
    <t xml:space="preserve">Access permissions and authorisations are managed, incorporating the principles of least privilege and separation of duties, and periodically revalidated.                                  
a.    Principle of Least Privilege: The principle of least privilege states that an individual should be given the bare minimum access needed to perform their job functions. Users should only have the least amount of privileges required to perform their job and no more. This reduces authorisation exploitation by limiting access to resources for which they are not authorised.           b.    Separation of Duties: The principle of separation of duties states that no user should have all the privileges necessary to complete a critical business function. Beyond limiting user privilege level, you should also limit user duties, or the specific jobs they can perform. No user should be given responsibility for more than one related function. This limits the ability of a user to perform a malicious action and then cover up that action.                  </t>
  </si>
  <si>
    <t>3.1 Event Capture</t>
  </si>
  <si>
    <t>3.1.1 In the event of a cyber security incident, Public Service Bodies shall capture adequate log information to assist with the investigation of the incident.</t>
  </si>
  <si>
    <t xml:space="preserve">From an audit perspective we would expect that
The organisation should have defined its logging requirements and appropriate logs should be in operation 
All audit logs are backed up and retained for an adequate time period. This should be specified in policy 
The CIRP should include guidelines in relation to the obtaining and protection audit logs for further investigation. 
The organisation has identified an internal or external skillset to assist in the log review process. </t>
  </si>
  <si>
    <t>When a cyber security incident occurs, attackers will leave event or log information behind them. Logs are a systems eyes and ears for what is going on and logs can be vital when trying to detect and recover from cyber security incidents. 
PSB should have appropriate levels of logging information. These logs should be retained for an appropriate period of time to assist with the detection of a cyber security attack. Most, if not all network connected devices contain critical logs that can be vital in detecting an attack or loss of information.</t>
  </si>
  <si>
    <t>3.2 Cyber Security Incidents</t>
  </si>
  <si>
    <t>3.2.1 Cyber security incidents must be reported as soon as possible to the NCSC mailbox CertReport CertReport@decc.gov.ie. 
All reports to the NCSC are treated as highly confidential and will not be disclosed to third parties.</t>
  </si>
  <si>
    <t>From an audit perspective we would expect that
The CIRP clearly defines the requirement to report a cyber incident to NCSC. 
Responsibility for notifying the NCSC in the event of a detected or suspected cyber incident is formally defined.</t>
  </si>
  <si>
    <t>Public Service Bodies must have an appropriate process in place to deal with a cyber security incident. If an PSB detects or suspects a cyber security incident this must  be reported immediately to the NCSC mailbox CertReport CertReport@decc.gov.ie 
Please note: Your report will be dealt with in the strictest confidence.</t>
  </si>
  <si>
    <t>3.3 Log Retention Period Legal</t>
  </si>
  <si>
    <t>3.3.1 Public Service Bodies shall understand all logging information and hold log information for a duration appropriate to their data retention policy and in line with their legal obligations.
See Section 2.7 for logs</t>
  </si>
  <si>
    <t>From an audit perspective we would expect that
A retention policy exists and is adequate. This policy provides for logging. 
Audit logs are held for a nominated time period in accordance with the Organisations data retention policy and in line with legal and regulatory requirements
This policy is reviewed and where appropriate updated on a periodic and scheduled basis 
Audit logging requirements apply to cloud and outsource services and should be considered as part of contract and or SLA definition and should be formally defined and applied
Logging has been formally defined for all critical applications, infrastructure components and solutions 
Default logs or logging parameters are reviewed and adjusted to reflect the needs of the organisation 
the Organisation has a clear record and knowledge of all logging information captured</t>
  </si>
  <si>
    <t>It is essential that the PSB knows and understands what logging information they capture and hold. With bespoke logging information, this information must be clearly understood by the organisation. The retention of logging and event information must be governed by an appropriate retention policy, where logging information is generated on a cloud platform, an appropriate retention policy should be defined and applied on that platform.</t>
  </si>
  <si>
    <t>3.4 Log Retention Period Malicious Activity Detections</t>
  </si>
  <si>
    <t>3.4.1 Logs must  be retained for an appropriate period as defined by the PSB in order to assist with the detection of malicious activity such as an advanced persistent threat (APT).</t>
  </si>
  <si>
    <t>From an audit perspective we would expect that
A retention policy exists and is adequate. This policy provides for logging. 
Audit logs are held for a nominated time period in accordance with the Organisations data retention policy and in line with legal and regulatory requirements
No action should be taken by a PSB where a suspected APT is detected. This should be notified to the NCSC</t>
  </si>
  <si>
    <t>An advanced persistent threat is a stealthy threat actor, typically a nation state or state-sponsored group, which gains unauthorised access to a computer network and remains undetected for an extended period. 
Advanced Persistent Threats (APT) pose their own unique challenges when it comes to detection due to the amount of time they could persist on systems before they are found.
APTs can be present on a system for months. Public Service Bodies should have appropriate levels of logging information. These logs should be retained for an appropriate duration to assist in the detection of a cyber security attack and in particular APTs. Most if not all network connected devices contain critical logs that van be vital in detecting an attack or loss of information.
Note: If you suspect that you have detected an APT please report it immediately to the NCSC mailbox CertReport CertReport@decc.gov.ie. 
Your report will be dealt with in the strictest confidence.
Do not take any direct actions against an APT. The NCSC will provide guidance on how to proceed with the incident.</t>
  </si>
  <si>
    <t>3.5 CNI Protection</t>
  </si>
  <si>
    <t>3.5.1 Public Service Bodies shall clearly document what infrastructure must be protected and the importance of it.</t>
  </si>
  <si>
    <t xml:space="preserve">From an audit perspective we would expect that
All Critical National Infrastructure provided by the organisation (in accordance with the definition set out in the guidance note) should be clearly documented in an inventory maintained by the Organisation containing the information specified in the Guidance Notes
The inventory should be approved by an appropriate governance group and should be updated on a periodic and scheduled basis </t>
  </si>
  <si>
    <t>Critical National Infrastructure (CNI) can be defined as those assets and systems necessary for the delivery of the essential services upon which daily life depends and which ensure the state continues to function effectively. Source: Strategic Emergency Management Guideline
Part 2, Para 26. of the Strategic Emergency Management Guideline describes a methodology to identify CNI and to determine its criticality.
An inventory of CNI must be clearly documented in detail and:
•	Be kept up to date.
•	Assigned a level of importance or criticality.
•	Supporting infrastructure e.g. comms links, access control systems, power and cooling systems must be fully understood and documented.
•	Interdependencies between critical components must be fully understood and documented in detail.</t>
  </si>
  <si>
    <t>3.6 Monitoring Controls</t>
  </si>
  <si>
    <t>3.6.1 Public Service Bodies shall document what monitoring controls are in place in the organisation.</t>
  </si>
  <si>
    <t>From an audit perspective we would expect that
Monitoring controls are formally documented and specified, and testing on a periodic and scheduled basis 
Monitoring solutions are tools should be configured in line with business requirements and staff or third parties should be trained to use the tools, configure the tools and interpret and act on any alerts or notifications arising from these tools</t>
  </si>
  <si>
    <t>Has the impact of any anomalous activity been documented?
The organisation must clearly understand what monitoring systems are in place.
The monitoring controls in place in an organisation must be fully documented.
Staff shall be appropriately trained to use these monitoring tools and understand any alerts raised.</t>
  </si>
  <si>
    <t>3.7 Anomalous Activity Detection</t>
  </si>
  <si>
    <t>3.7.1 Monitoring solutions shall evolve with the Public Service Bodies business and as technology changes, as well as changes to the threat landscape.</t>
  </si>
  <si>
    <t>From an audit perspective we would expect that
Responsibility for the management and continuous review of the organisations monitoring solutions  should be clearly defined  to ensure that they are  in line with the current technical environment and threat landscape.
A post incident review process should exist that ensures that all security monitoring soliton are reviewed after any form of cyber incident. 
Security monitoring solution are reviewed on a continuous basis to identify any trends or suspicious activity. 
Third party expertise is available to the Organisation and used in terms of the ongoing review and update of monitoring solutions where it does not exist in house</t>
  </si>
  <si>
    <t>As services are expanded and enhanced, security monitoring must be a factor when designing or enhancing a system. This ensures that adequate logging and monitoring is in place and that no security gaps emerge with monitoring.
The incident monitoring process tracks and documents information security incidents.
There is an understanding of what abnormalities to look for that might signify malicious activities, e.g.:
       ·    Unusual patterns of network traffic (e.g., unexpectedly high traffic
volumes, or traffic of an unexpected type etc).
·    Deviations from normal interaction with systems (e.g., user activity outside normal working hours or from unexpected locations).
·    ‘Tell-tale’ signs of attack, such as attempts to laterally move across networks, or running privilege escalation software.
·    The retrieval of large numbers of essential service design documents.</t>
  </si>
  <si>
    <t>4.1 Incident Recording</t>
  </si>
  <si>
    <t>4.1.1 All Public Service Bodies shall have a CIRP (Cyber Incidence Response Plan) which clearly outlines the organisation’s response to all Cyber Security incidents.
The term “cyber incident response plan” refers to an organised approach to handling (responding to) cybersecurity incidents. Cyber Incident response (CIRP) should be executed in a way that mitigates damage, reduces recovery time, and minimises costs. The set of instructions an organisation uses to guide their incident response team when a security event (i.e., a security breach) occurs is the Incident Response Plan See Annex 3.</t>
  </si>
  <si>
    <t xml:space="preserve">From an audit perspective, we would expect to see that  
The organisation has a document and approved CIRP
This plan should include criteria which specify both the criteria for the recording of an incident and the six phases of incident response. 
Roles and responsibilities for the management, approval and testing of the plan are clearly defined 
The Plan is reviewed and where required updated, on a periodic and scheduled basis
The Plan is approved by an appropriate governance group within the Organisation 
Supporting run books are in place that provide technical guidance for the management of individual types of cyber attack. These documents are seen as a subset of the CIRP. 
The requirement for outsource service support have been identified and included in the plan. 
The plan follows good practice as defined in the guidance notes. </t>
  </si>
  <si>
    <t>Incidents are recorded in line with established criteria, consistent with legal and regulatory requirements. A culture of Cyber Readiness must be adopted by the Public Service Bodies. Businesses should assume that a Cyber Security incident will most likely happen during the course. In this case a CIRP will be essential and use commonly known processes for dealing with any incident. There are six phases of Incidence Response: 
1.	Preparation: Preparing the security staff to handle potential incidents. This includes training, equipping, and practicing. 
2.	Identification: Detecting and deciding if an incident fulfils the conditions to be considered a security incident by the organisation, and its severity. The severity level will inform how quickly the incident needs to be handled and who it might need to be escalated to.
3.	Containment: Containing the incident by isolating compromised systems to prevent future damage.
4.	Eradication: Detecting the cause of the incident and eliminating the threats from affected systems.
5.	Recovery: Restoring affected systems and making sure no threat remains.
6.	Lessons Learned: Analysing the incident logs, updating the response plan, and completing the incident documentation.</t>
  </si>
  <si>
    <t>4.2 Communications Plans</t>
  </si>
  <si>
    <t>4.2.1 Public Service Bodies shall have communication plans that are linked to the Cyber incident response and management plan in the event of an incident.</t>
  </si>
  <si>
    <t>From an audit perspective, we would expect to see that  
A formal communication plan is in place 
The plan should be developed in accordance with the specific elements set out in the guidance notes
The Plan is approved by an appropriate governance group 
the Plan is reviewed and where required updated on a periodic and scheduled basis</t>
  </si>
  <si>
    <t>In the event of a cyber security incident, is the PSB ready to comply with regulatory reporting requirements? If the incident is under the Network and Information Security Directive. Please see the NCSC NIS Directive page.
The communications plan must clearly record all stake holders with whom communications must be maintained during and incident. The plan must also ensure that a senior member of the communications team is part of the Cyber Incident Response Team. The contact details (including out of hours) in the event of compromised communications infrastructure) of all stakeholders must be documented, be available in paper and electronic format and reviewed regularly to ensure the currency of the contact information. 
The plan should also clearly document what communications are appropriate to use during and an incident (alternative mechanisms should be identified). In some circumstances, it may be prudent to establish a cloud-based communications system to reach stakeholders if primary communications channels are disabled during a cyber-attack. It is essential that the organisation has a communication plan ready to use in the event of a Cyber Security incident.</t>
  </si>
  <si>
    <t>4.3 Data Obligations</t>
  </si>
  <si>
    <t>4.3.1 Where a breach is likely to have resulted in a data breach this must be notified to the Public Service Bodies Data Protection Officer (DPO) without undue delay in line with GDPR regulation.
Where a breach is likely to result in a high risk to the affected individuals, Public Service Bodies must also inform those individuals without undue delay.
https://www.dataprotection.ie/en/organisations/know-your- obligations/breach-notification</t>
  </si>
  <si>
    <t xml:space="preserve">From an audit perspective we would expect that
Consideration of the potential or actual data breach management and reporting should be included within the CIRM or similar 
Where required, dependant on incident the DPO should be a member of crisis management team in order to provide guidance in relation to the management and communication of the breach 
The CIRM should clearly define the requirement to report to the DPO who in turn should follow organisational policy and regulatory obligations in relation to reporting breach to the ODPC within the defined time allocated. </t>
  </si>
  <si>
    <t>If a Cyber Security Incident is known to have led to a data breach or data loss, this must be notified to your organisation’s DPO without undue delay in line with the requirement of GDPR.</t>
  </si>
  <si>
    <t>4.4 Cyber Incident Response Plan Review</t>
  </si>
  <si>
    <t>4.4.1 The cyber incident response plan must be reviewed and tested at regular intervals to ensure that all parties understand their roles and responsibilities as part of the plan.
Post testing findings should inform the immediate future technical protection of the system or service, to ensure identified issues cannot arise in the same manner again. Systemic vulnerabilities identified shall be remediated and tested.</t>
  </si>
  <si>
    <t xml:space="preserve">From an audit perspective we would expect that
Testing including scenario testing should be conducted on a periodic and sch3eduled basis in line with requirements defined in policy.
All tests should be documented with any gaps remediated and retested. 
the CIRP should be updated following an incident as part of the lessons learned component and as a result of any lessons learned as part of testing </t>
  </si>
  <si>
    <t>Cyber Incident Response Plan. See Annex 3.
Information is shared consistent with response plans.
When a Cyber Security Incident occurs, all plans will be tested and some areas of the plan may fail. The efficacy of the plans must be reviewed, and plans must be continually updated to include the lessons learned from the incident. 
Where systemic vulnerabilities have been identified, action must be taken to remediate these vulnerabilities as soon as possible.</t>
  </si>
  <si>
    <t>4.5 Mitigation Measures on Detections</t>
  </si>
  <si>
    <t>4.5.1 On discovery of an incident, mitigating measures shall be reported, assessed and applied at the earliest opportunity, drawing on expert advice where necessary.</t>
  </si>
  <si>
    <t xml:space="preserve">From an audit perspective we would expect that
The CIRP is clear on the actions that are required to be taken in response to the cyber security incident 
That the actions undertaken as part of the mitigating measures taken to address the incident should be formally documented 
This documentation should be reviewed following the incident 
Incidents should be systematically reported and the CIRP should specify this reporting to the NCSC on detection </t>
  </si>
  <si>
    <t xml:space="preserve">When a cyber security incident occurs, a PSB may be required to act quickly to prevent an impact on production environments. All actions appropriate to the organisation will be detailed in a CIRP. These may include applying patches, making configuration changes, applying remediations and taking systems offline to protect them. It is critical that all action undertaken during an incident is fully documented and reviewed post-incident. During a “time critical event” such as human controlled malware, expert advice should be sought as soon as possible. Please note: A Cyber Security incident should be reported to certreport@decc.gov.ie as soon as the incident is detected. </t>
  </si>
  <si>
    <t>4.6 Post-Incident Sharing</t>
  </si>
  <si>
    <t>4.6.1 Post-Incident, mitigation measures may be shared confidentially, and a collection of evidence shall be maintained as appropriate and in line with any legal obligations.</t>
  </si>
  <si>
    <t xml:space="preserve">From an audit perspective we would expect that
Following an incident, root cause analysis is undertaken and formally reported to an appropriate governance group within the Organisation and where appropriate 
- vendors
- the NCSC
Remediation work should take place on a timely basis addressing the root causes noted and this remediation work should be monitored nd formally reported to an appropriate governance group </t>
  </si>
  <si>
    <t>4.7 Post-Incident Lessons Learned</t>
  </si>
  <si>
    <t>4.7.1 Post-cyber incident, a formal review shall be conducted, and lessons learned shall be added to the cyber incident response plan.</t>
  </si>
  <si>
    <t>From an audit perspective we would expect that
Detailed reports are produced for all cyber incidents  and tests.
As part of the reporting process lessons learned must be documented and the CIRP and any recovery process updated accordingly 
Where possible, a formal review of the incident should take place and be reported to an appropriate governance group</t>
  </si>
  <si>
    <t>Recovery planning and processes are improved by incorporating lessons learned into future activities. It is highly advisable that all stakeholders involved in the management of an incident attend a formal review of the incident. A review can provide invaluable insights into how effective the Public Service Bodies CIRP was implemented.</t>
  </si>
  <si>
    <t>5.1 Recovery Points</t>
  </si>
  <si>
    <t>5.1.1 Public Service Bodies shall understand and define Recovery Points Objectives (RPOs) for all systems that need to be recovered. RPOs are the point in time where data is backed up in the most usable format and will be required for a recovery process.</t>
  </si>
  <si>
    <t xml:space="preserve">From an audit perspective, we would expect to see that  
A Business Impact Analysis (BIA) or similar exercise has been conduct by the business owners to identify, document and approve the recovery objectives for the systems and data that they are responsible for.
Recovery objectives should be documented in terms of:
- Recovery Time Objectives - The recovery time objective (RTO) is the amount of real time a business has to restore its processes at an acceptable service level after a disaster to avoid unacceptable consequences associated with the disruption
- Recovery Points Objectives - The recovery point objective (RPO) is defined as the maximum amount of data – as measured by time – that can be lost after a recovery from a disaster, failure
All recovery objective should be formally accepted by the business owner. 
A process exists to ensure that the business defined recovery objectives are communicated to IT and that adequate technical recovery controls are in place and tested to ensure that the business objective can be achieved. 
A process should also be in operation to ensure that recovery objectives are identified and tested prior to the implementation of a new solution. </t>
  </si>
  <si>
    <t>A Recovery Point Objective (RPO) is defined within Business Continuity Planning (BCP). RPO is measured in time and is the maximum tolerable amount of data that can be lost when recovering from a disaster or failure. An RPOs determines the maximum age of the data or files in backup storage needed to be able to meet the objective defined by the RPO.
For example, within the organisation, the RPO of 24 hours has been agreed by management as the tolerable point for loss of data during a disaster. If the last available good backup of data is from 20 hours ago, then the backup it is still within the timeframe of 24 hours set by the Business Continuity Plan’s RPO.</t>
  </si>
  <si>
    <t>5.2 Disaster Recovery Plan (DRP)</t>
  </si>
  <si>
    <t>5.2.1 A Disaster Recovery Plan (DRP) must be in place for any Cyber Security Incident, such plans should also be in place with relevant suppliers. A DRP will define how Public Service Bodies will restore system access in a defined time period and will be informed based on the other four themes of the Baseline Security Standard. The following mandatory minimum items must be included in DRPs:</t>
  </si>
  <si>
    <t>From an audit perspective, we would expect to see that  
- A formal document IRP is in place (this may be in fact a number of IRPs depending on the cyber security incident in question)
- A formal DRP is in place 
Plans are formally documented, with a clear owner and are reviewed on a periodic and scheduled basis 
Responsibility for the development, management and testing of the plans is formally defined. 
Recovery plans should be documented and maintained for all critical business systems, data and dependencies and for all risk assessed cyber security incident types 
Plans should be tested on a formal scheduled basis</t>
  </si>
  <si>
    <t>In the event of a Cyber Incident it is essential that Public Service Bodies have a plan to deal with an incident.
An Incident Response Plan (IRP) ensures that in the event of a cyber security incident, the right personnel and processes are in place to effectively deal with a network cyber security incident. An IRP is essential and provides a targeted response to contain and remove the threat.
An effective IRP is, a plan incorporating people, process and technology that is well documented, available during an incident and tested regularly. For more information see: Incident management
A Disaster recovery Plan (DRP) differs from an IRP and ensures that in the event of a disaster that the right teams and processes are in place to effectively deal with the disaster. A DRP allows organisations to respond immediately to reduce damage and resume core business functions as quickly as possible.
An effective DRP is, a plan incorporating people, process and technology that is well documented, available during a time of disaster and tested regularly. For more information see: Guide for Cybersecurity Event Recovery and Disaster management
Note: It is essential that Incident Response and Disaster Recovery plans are linked to the organisations business continuity and crisis management plans, and fully supported with the necessary resources for the functions.</t>
  </si>
  <si>
    <t>5.2.2 Service Level Agreements (SLA) or Memorandum of Understanding (MOU) – with details of response and recovery times guaranteed by suppliers.</t>
  </si>
  <si>
    <t>From an audit perspective, we would expect to see that  
Formal documented response times are set out in supplier contracts and/or SLAs 
These are reviewed on a periodic and scheduled basis 
These response times and the associated recovery times are consistent with the IRP and DRP specified by the organisation</t>
  </si>
  <si>
    <t>Where possible, SLAs or MOUs should be established with reference to the priority of service restoration. It is essential for the PSB to establish clear and measurable response and recovery objectives in an SLA/MOU that is agreed between the PSB and its service providers.
SLAs/MOUs ensure that the service provider will meet the Public Service Bodies specific needs. The Public Service Bodies set of SLAs/MOUs must be documented and reviewed regularly.</t>
  </si>
  <si>
    <t>5.2.3 Authority – details for two or more senior personnel with the authority to activate the plan.</t>
  </si>
  <si>
    <t xml:space="preserve">From an audit perspective, we would expect to see that  
That the DRP and Cyber incident response plans should clearly define who can authorise the recovery of the organisations data and systems. 
The details should be formally reviewed and where necessary updated on a periodic and scheduled basis </t>
  </si>
  <si>
    <t>The DRP must clearly record the senior individuals who have responsibility to activate the DRP. The details of these senior individuals must be documented, be available during an incident and be reviewed regularly to ensure the currency of the contact information.</t>
  </si>
  <si>
    <t>5.2.4 Recovery team membership – contact details for personnel responsible for implementing the DRP.</t>
  </si>
  <si>
    <t xml:space="preserve">From an audit perspective, we would expect to see that  
- Name and contact details are listed including mobile phone numbers
- They are reviewed and updated where necessary on a periodic and scheduled basis including those of third parties where they are included </t>
  </si>
  <si>
    <t>5.2.5 Specific recovery details and procedures – detailed plans on how to recover systems based on each Public Service Bodies specific
systems and requirements. This will be based on the Recovery Points as detailed in 5.1 Recovery Points.</t>
  </si>
  <si>
    <t>From an audit perspective, we would expect to see that  
- formal documented procedures on a system by system basis (specific) should be documented 
- These should be available in both electronic and physical format on and offsite 
- These procedures should be tested on a periodic and scheduled basis as part of the process of testing the DRP and IRPs</t>
  </si>
  <si>
    <t>Each PSB has its own set of specific recovery objectives. Organisations must maintain a set of recovery procedures that will be executed during a recovery scenario. The document should be clearly available to teams when required and must be regularly tested to ensure that they remain effective</t>
  </si>
  <si>
    <t>5.2.6 Out of band communications – methods of communications that do not rely on production systems used by Public Service Bodies .</t>
  </si>
  <si>
    <t>From an audit perspective, we would expect to see that  
- an out of band communication channel has been identified 
- contact details are recorded on and offsite 
- the details should be formally recorded and reviewed on a periodic and scheduled basis</t>
  </si>
  <si>
    <t>In the event that production systems are not available, Public Service Bodies will require an out of band communication channel to coordinate recovery actions. This channel should be decided and contact details for all teams must be recorded and regularly reviewed.</t>
  </si>
  <si>
    <t>5.2.7 Communications plan – details on how to communicate with internal and external stakeholders during the recovery process. This should include press offices, where relevant.</t>
  </si>
  <si>
    <t>From an audit perspective, we would expect to see that  
- a formal written communication plans exist and is adequate in accordance with the provisions of the guidance note
- the plan should be reviewed on a periodic and scheduled basis</t>
  </si>
  <si>
    <t>A communications plan must be available to the PSB to provide updates to manage and customer while business systems are recovered.
The communications plan should include:
·    the details of all personnel required to respond to an incident
·    a means to contact all stakeholders impacted by an outage
·    clearly document the out of band communication channel
·    the plan must be linked with the DRP and IRPs</t>
  </si>
  <si>
    <t>5.2.8 Storage locations – details showing site locations for backups that can be accessed in the event production data has been compromised.</t>
  </si>
  <si>
    <t>From an audit perspective, we would expect to see that  
- formal written details of storage locations exist on and off site 
- access to the locations should be tested on a periodic and scheduled basis</t>
  </si>
  <si>
    <t>A record of locations where data and backups are held must be documented and be compliant with GDPR requirements. Access to these locations must be available to teams during a production system outage. Access to these locations must be tested regularly to ensure availability of backups and data required for recovery.</t>
  </si>
  <si>
    <t>5.2.9 Third-party dependencies – a register of third party suppliers required for the DRP must be fully documented.</t>
  </si>
  <si>
    <t>From an audit perspective, we would expect to see that  
- a formal written list or register of third parties who are relevant to the DRP or IRPs is maintained 
- the list should be maintained on an off site 
- the list should be reviewed on a periodic and scheduled basis and in particular following a material change in provider</t>
  </si>
  <si>
    <t>It is essential that a register of the PSB third party supplies who will be required to successfully execute the DRP is maintained. The Public Service Bodies third party register must be available during the recovery process and must be reviewed regularly and where possible, tested regularly</t>
  </si>
  <si>
    <t>5.3 Disaster Recovery Plan Practise (DRP)</t>
  </si>
  <si>
    <t>5.3.1 Utilisation of Disaster Recovery Plans to restore normal operation should be recorded and well- practised.</t>
  </si>
  <si>
    <t>From an audit perspective, we would expect to see that  
DRP and Plans clearly define periodic testing requirements.
All test are documented and reports produced.  
Testing includes server recovery, data recovery, hardware failure, network link failure and where possible full fail over testing.
DRP testing must include the business and confirm that business critical processes can be conducted post recovery .  
- lessons learned should be incorporated back into the DRP or IRP following a test</t>
  </si>
  <si>
    <t xml:space="preserve">It is critical to the recovery process that the Disaster Recovery Plan (DRP) is tested regularly and findings from the test are fully documented. A lessons learned review should be undertaken and any learnings from the test and review must be incorporated into the update plan. </t>
  </si>
  <si>
    <t>5.4 Post-Incident</t>
  </si>
  <si>
    <t>5.4.1 Post-incident recovery activities shall inform the immediate future technical protection of the network, system or service, to ensure the issue cannot arise in the same manner again.
Systemic vulnerabilities identified shall be remediated.</t>
  </si>
  <si>
    <t>From an audit perspective, we would expect to see that  
Responsibility for post-incident activities is formally defined.
A process to ensure that root causes are adequately identified and remediation plans are developed should be defined within Incident response and disaster recovery plans
Senior management maintain oversight of this process and where vulnerabilities cannot be remediated the risk must be communicated to senior management and risk accepted</t>
  </si>
  <si>
    <t>Post-incident recovery activities shall inform the immediate future technical protection of the network, system or service, to ensure the issue cannot arise in the same manner again. Systemic vulnerabilities identified shall be remediated.</t>
  </si>
  <si>
    <t>5.5 Periodic Review</t>
  </si>
  <si>
    <t>5.5.1 All measures outlined in Section 5 should be subject to periodic review to consider changes in technology, practices and personnel.</t>
  </si>
  <si>
    <t xml:space="preserve">From an audit perspective, we would expect to see that  
All components of BCP, DR and Incident Plans including procedures and Communication Plan elements should be reviewed on a periodic and scheduled basis
Evidence of such reviews and approvals should be retained. </t>
  </si>
  <si>
    <t>Incident Response, Disaster Response and Communications should be reviewed regularly to ensure the effectiveness of the plans.</t>
  </si>
  <si>
    <t>5.6 Lessons Learned Process</t>
  </si>
  <si>
    <t>5.6.1 Public Service Bodies should use a lessons-learned process to gain value from incidents.</t>
  </si>
  <si>
    <t>From an audit perspective, we would expect to see that  
Detailed reports are produced for all,  disaster scenarios and tests. As part of the reporting process lessons learned should be documented. 
Responsibilities for the remediation of a gaps/weaknesses identified in during the lessons learned processes should be formally defined and recorded. 
A process should be in place to formally monitor the resolution of any gaps and on completion test where required. 
All relevant plans should be updated to reflect lessons learned on a periodic and scheduled basis</t>
  </si>
  <si>
    <t>This process should review the effectiveness of the incident handling process and identify necessary improvements to existing security controls and practices. 
A culture of continuous improvement should be adopted to ensure that lessons learned are integrated in processes and procedures.
Lessons learned meetings can also be held periodically for lesser incidents as time and resources permit. The information accumulated from all lessons learned meetings should be used to identify and correct systemic weaknesses and deficiencies in policies and procedures. 
Follow-up reports generated for each resolved incident can be important not only for evidentiary purposes but also for reference in handling future incidents and in training new team members</t>
  </si>
  <si>
    <t>Cyber Security Baseline Self Assessment Template for Public Service Bodies</t>
  </si>
  <si>
    <t>1.7.1 Public Service Bodies shall know and record:
·    What their key operational and essential services are.
·    What technologies and services their operational services rely upon to remain available and secure.</t>
  </si>
  <si>
    <t>1.7.2 What other dependencies operational services have.
The impact arising from the loss of service availability.
Appropriate access control procedures shall be in place to ensure that users only have access to systems that they have been approved to access and that are necessary for their role.</t>
  </si>
  <si>
    <t>1.7.3 Access control procedures shall be continually reviewed.
Public Service Bodies must have an appropriate joiner, movers, leavers policy and third parties shall only have approved system access for the specific period of time necessary for their role.</t>
  </si>
  <si>
    <t>Name</t>
  </si>
  <si>
    <t>Activity 1</t>
  </si>
  <si>
    <t>Organisation</t>
  </si>
  <si>
    <t>Brief Description of Activity</t>
  </si>
  <si>
    <t>a short description of the activity which is underpinned by network and information systems</t>
  </si>
  <si>
    <t xml:space="preserve">Organisation </t>
  </si>
  <si>
    <t>Identify Progress (%)</t>
  </si>
  <si>
    <t>Protect(PR)  Overview Develop and implement the appropriate and proportionate security measures that allow the delivery and protection of the organisations essential services and systems.</t>
  </si>
  <si>
    <t>Identify Category</t>
  </si>
  <si>
    <t>Protect Progress (%)</t>
  </si>
  <si>
    <t>Protect Category</t>
  </si>
  <si>
    <t>PSB must review privileged accounts on a defined schedule or as per Joiners, Movers and Leavers policy. Highly privileged accounts should not be vulnerable to common cyber-attacks.
Multi-factor authentication shall be used where technically possible. such as where administrative consoles provide access to manage cloud-based infrastructure, platforms or services.
Where MFA is not appropriate or is not possible, a risk analysis and risk assessment shall be undertaken and, where appropriate, mitigations shall be approved at an appropriate level, applied and documented.</t>
  </si>
  <si>
    <t>Complete</t>
  </si>
  <si>
    <t>No.</t>
  </si>
  <si>
    <t>3.1.1 In the event of a cyber security incident, Public Service Bodies shall capture adequate log information to assist with the investigation of the incident</t>
  </si>
  <si>
    <t>Detect Progress (%)</t>
  </si>
  <si>
    <t>Detect Category</t>
  </si>
  <si>
    <t>Respond Category</t>
  </si>
  <si>
    <t>Recover Category</t>
  </si>
  <si>
    <t>Respond (%)</t>
  </si>
  <si>
    <t>Recover(%)</t>
  </si>
  <si>
    <t>Comment</t>
  </si>
  <si>
    <t>Evidence of planned actions  
(document name)</t>
  </si>
  <si>
    <t>Completion Date (estimated)</t>
  </si>
  <si>
    <t>Remediation Activity/Project</t>
  </si>
  <si>
    <t>Risk Owner Assigned</t>
  </si>
  <si>
    <t>Risk Action</t>
  </si>
  <si>
    <t>Risk Rating
(H/M/L)</t>
  </si>
  <si>
    <t xml:space="preserve"> Current Status</t>
  </si>
  <si>
    <t>Control Gaps</t>
  </si>
  <si>
    <t>to be submitted</t>
  </si>
  <si>
    <t xml:space="preserve">Check the Summary to determine progress: </t>
  </si>
  <si>
    <r>
      <t xml:space="preserve">Step 1
</t>
    </r>
    <r>
      <rPr>
        <sz val="14"/>
        <color rgb="FF000000"/>
        <rFont val="Calibri"/>
        <family val="2"/>
      </rPr>
      <t>Complete the 
"Name" tab</t>
    </r>
  </si>
  <si>
    <r>
      <rPr>
        <b/>
        <sz val="14"/>
        <color rgb="FF000000"/>
        <rFont val="Calibri"/>
        <family val="2"/>
      </rPr>
      <t>Name and Activity Description</t>
    </r>
    <r>
      <rPr>
        <b/>
        <sz val="11"/>
        <color rgb="FF000000"/>
        <rFont val="Calibri"/>
        <family val="2"/>
      </rPr>
      <t xml:space="preserve">
</t>
    </r>
  </si>
  <si>
    <t xml:space="preserve">N/A Sector Specific 
</t>
  </si>
  <si>
    <t>The ‘Not Achieved’ (RED) column of an CSBS table defines the typical characteristics of an organisation not achieving that outcome. It is intended that the presence of any one indicator would normally be sufficient to justify a control review assessment of ‘Not Achieved’.</t>
  </si>
  <si>
    <t>Control Review Definitions</t>
  </si>
  <si>
    <t>Overall</t>
  </si>
  <si>
    <t>Are controls monitored Regularly to ensure they continue to achieve the desired outcome?
Do control owners frequently check to ensure the controls continue to meet the desired outcome?</t>
  </si>
  <si>
    <t>How often are controls monitored to ensure they continue to achieve the desired outcome?
Do control owners check (every 12-36 months)to ensure the controls continue to meet the desired outcome?</t>
  </si>
  <si>
    <t xml:space="preserve">Are controls not yet in place to achieve the desired outcome?
Is there a process in place to remediate? </t>
  </si>
  <si>
    <t xml:space="preserve">When present, the 'Partially Achieved' (AMBER) column of an CSBS table defines the typical characteristics of an organisation partially achieving the policies management systems outcome. It is also important that the 'partial achieved' outcome defines the characteristics of delivering specific worthwhile cyber security policy benefits. An assessment of 'partially achieved' should represent a significant effort has been made to develop a standardised set of practices and procedures for each relevant sub category. </t>
  </si>
  <si>
    <t>The 'Not Achieved' (RED) column of an CSBS table defines the typical characteristics of an organisation not achieving that outcome. It is intended that the presence of any one indicator would normally be sufficient to justify a control review assessment of ‘Not Achieved’.</t>
  </si>
  <si>
    <t xml:space="preserve">When present, the ‘Partially Achieved’ (AMBER) column of an CSBS table defines the typical characteristics of an organisation partially achieving that outcome. It is also important that the partial achievement is delivering specific worthwhile cyber security benefits. An assessment of 'partially achieved' should represent a significant effort has been made to implement and operate a set of practices and procedures for each relevant sub category. </t>
  </si>
  <si>
    <t>Field Assessment Definitions(Cyber Security Policy Management System)</t>
  </si>
  <si>
    <t>The 'Fully Achieved' (GREEN) column of an CSBS table defines the typical characteristics of an organisation fully achieving the cyber security policy management systems outcome. A good policy management system will have a comprehensive set of practices and procedures designed to protect an organisation from cyber threat activity.  It is intended that all the indicators would normally be present to support an assessment of ‘Fully Achieved’.</t>
  </si>
  <si>
    <t>Cyber Security Policy Management System</t>
  </si>
  <si>
    <t>Cyber Security Policy Management System Assessment</t>
  </si>
  <si>
    <t>Year 1: 2023</t>
  </si>
  <si>
    <t>Year 2: 2024</t>
  </si>
  <si>
    <t>Year 3: 2025</t>
  </si>
  <si>
    <t>CYBER SECURITY BASELINE STANDARD OVERALL SCORE % (Identify,Protect,Detect,Respond,Recover)</t>
  </si>
  <si>
    <t>Medium</t>
  </si>
  <si>
    <t>TEST</t>
  </si>
  <si>
    <t>test</t>
  </si>
  <si>
    <t>GAP</t>
  </si>
  <si>
    <t>Test</t>
  </si>
  <si>
    <t>no</t>
  </si>
  <si>
    <t>High</t>
  </si>
  <si>
    <t>Mitigate</t>
  </si>
  <si>
    <t>Accept</t>
  </si>
  <si>
    <t>Avoid</t>
  </si>
  <si>
    <t xml:space="preserve">NOTE Traffic Light Protocol in Use :  TLP:AMBER+STRICT restricts sharing to the organization only. </t>
  </si>
  <si>
    <t>Instructions - Read me first. The purpose of the form is to enable a Cyber Security Self-Assessment against the Cyber Security Baseline Standards. The aim is to facilitate and promote the consistent implementation of the Cyber Security Baseline Standards and is for internal use only by each organisation.</t>
  </si>
  <si>
    <t>1.6.3 All third parties must be made aware of the organisation’s cyber security obligations.</t>
  </si>
  <si>
    <t xml:space="preserve">1.6.4 Dependencies on third parties are recognised and recorded including:
•	Third parties including sub-contractors and cloud service providers 
•	Third-party supporting infrastructure e.g. power and communication links.
•	Contract relationships with third parties supporting critical activities, processes, services and infrastructure (including facilities) are properly documented and listed. 
</t>
  </si>
  <si>
    <t>1.6.5 There is a clear and documented shared responsibility model between the organisation and suppliers/service providers</t>
  </si>
  <si>
    <t>Agreements with third parties should include requirements to address the cyber security risks associated with ICT services and the supply chain.
All relevant cyber security requirements should be established and agreed with each supplier that may access, process, store, communicate, or provide ICT infrastructure components for the organisation’s information.</t>
  </si>
  <si>
    <t>Organisations should continually monitor and review supplier service delivery.
Cyber security requirements including shared responsibility for mitigating risks associated with supplier’s access to ICT assets should be agreed with the supplier and documented.</t>
  </si>
  <si>
    <t xml:space="preserve">1.6.4 Dependencies on third parties are recognised and recorded including:
•	Third parties including sub-contractors and cloud service providers 
•	Third-party supporting infrastructure e.g. power and communication links.
•	Contract relationships with third parties supporting critical activities, processes, services and infrastructure (including facilities) are properly documented and listed. </t>
  </si>
  <si>
    <t xml:space="preserve">1.6.3 All third parties must be made aware of the organisation’s cyber security obligations.
</t>
  </si>
  <si>
    <t>1.6.2 Third-party dependencies – a register of third-party suppliers must be developed and maintained by Public Service Bodies.</t>
  </si>
  <si>
    <t xml:space="preserve">2.12.1 Multi-Factor Authentication shall be used where available and where it is appropriate and technically possible, such as where administrative consoles provide access to manage cloud-based infrastructure, platforms or services. Other authentication measures or mitigation should be considered and implemented where MFA is not appropriate or possible. Where MFA is not appropriate or is not possible, a risk analysis and risk assessment shall be undertaken and, where appropriate, mitigations shall be approved at an appropriate level, applied and documented.
</t>
  </si>
  <si>
    <t>Monday</t>
  </si>
  <si>
    <t xml:space="preserve">Corporate social media accounts are the public face of organisations. MFA must be used to block brute force password attacks and to prevent against misuse if the password is inadvertently disclosed in public. </t>
  </si>
  <si>
    <t xml:space="preserve">
When an incident occurs, steps are taken to understand its root causes and ensure appropriate remediating action is taken to improve security. 
It may also be necessary to share information relevant to an incident with service providers, anti-malware vendors and the NCSC. If the PSB does not have an information classification policy, consider sharing information based on the Traffic Light Protocol.
TLP:RED = Not for disclosure, restricted to participants only.
TLP:AMBER = Limited disclosure, recipients can only spread this on a need-to-know basis within their organisation and its clients.
TLP:AMBER+STRICT restricts sharing to the organisation only
TLP:GREEN = Limited disclosure, restricted to the community.
TLP:CLEAR  = Disclosure is not limited.</t>
  </si>
  <si>
    <t>2.12.2 Multi-Factor Authentication (MFA) shall be used for access to corporate social media accounts.</t>
  </si>
  <si>
    <t>One</t>
  </si>
  <si>
    <t>Two</t>
  </si>
  <si>
    <t>Overall Detect Average</t>
  </si>
  <si>
    <t>Overall Protect Average</t>
  </si>
  <si>
    <t>Overall Respond Average</t>
  </si>
  <si>
    <t>Overall Recover Average</t>
  </si>
  <si>
    <t>IDENTIFY (ID) OVERVIEW
Develop the organisational understanding, structures, policies and processes to manage cybersecurity risk to the network and information systems  of the organisations essential services, assets, data, and capabilities.</t>
  </si>
  <si>
    <t>Field Assessment Definitions(Implement, Operate)</t>
  </si>
  <si>
    <t>The 'Fully Achieved' (GREEN) column of an CSBS table defines the typical characteristics of an organisation fully achieving implementation and operation of a comprehensive set of policies and practices. It is intended that all the positive indicators would normally be present to support an assessment of ‘Fully Achieved’.</t>
  </si>
  <si>
    <t>The access control policy should have a version control, formal approval (by the Management/ Board or equivalent or its delegated authority) on a periodic and scheduled basis - ideally annual</t>
  </si>
  <si>
    <t>IDENTIFY (ID) 
Develop the organisational understanding, structures, policies and processes to manage cybersecurity risk to the network and information systems  of the organisations essential services, assets, data, and capabilities.</t>
  </si>
  <si>
    <t>It is essential that PSBs know who their third-party suppliers are, and a register of the PSB third party suppliers, who will be required to successfully execute the DRP, is maintained. The Public Service Bodies third party register must be available during the recovery process and must be reviewed regularly and where possible, tested regularly.</t>
  </si>
  <si>
    <t>Each individual employee or contractor should have their own means of being identified and authenticated e.g. a username / password/ multi factor authentication 
Generic accounts or users should be discouraged (i.e. those that are shared) and where they need to exist for a specific business purpose, then compensating controls should be put in place e.g. logs and review of logs</t>
  </si>
  <si>
    <t xml:space="preserve">A user access management process exists and operates effectively to ensure that all access to information systems and supporting operating systems and databases is provided in accordance with minimum business needs and in a controlled, defined and consistent manner across the organisation. Areas to consider:
- Joiners, movers, leavers procedures (covered in 1.7.3)
- Privileged user access
- Third party user access
- Access reviews, conducted on a periodic basis by system owners or managers. 
- Matrix of access levels per role or similar 
- Segregation of duties 
- Technical user access monitoring solutions (may be in place)
- Generic account management and if in use compensating controls 
A periodic and scheduled process exists and is followed, whereby the permissions of all users is reviewed by the system business owner or their nominee </t>
  </si>
  <si>
    <t>An appropriate policy exist in line with the Guidance notes, this has been approved by the Management Board/ equivalent or its delegated functions and is reviewed and updated on a periodic and scheduled basis ideally annually or when the environment and/or processes change. 
The policy should be communicated to all staff within the Public Sector Body and relevant third party suppliers
The policy should be based on the principle of least privilege and should include the security of business applications, authorisation, consistency of the access rights and classification of systems, relevant legislation and contractual obligations regarding the limitation of access to data or systems, segregation of access control roles e.g., access request and access authorisation, removal of access rights, requirements for periodic review of access rights, audit records.</t>
  </si>
  <si>
    <t>GAP1</t>
  </si>
  <si>
    <r>
      <t xml:space="preserve">Step 2
</t>
    </r>
    <r>
      <rPr>
        <sz val="18"/>
        <color rgb="FF000000"/>
        <rFont val="Calibri"/>
        <family val="2"/>
      </rPr>
      <t xml:space="preserve">Complete the </t>
    </r>
    <r>
      <rPr>
        <b/>
        <sz val="18"/>
        <color rgb="FF000000"/>
        <rFont val="Calibri"/>
        <family val="2"/>
      </rPr>
      <t>5</t>
    </r>
    <r>
      <rPr>
        <sz val="18"/>
        <color rgb="FF000000"/>
        <rFont val="Calibri"/>
        <family val="2"/>
      </rPr>
      <t xml:space="preserve"> themes of the Self-Assessment
</t>
    </r>
    <r>
      <rPr>
        <b/>
        <sz val="18"/>
        <color rgb="FF000000"/>
        <rFont val="Calibri"/>
        <family val="2"/>
      </rPr>
      <t xml:space="preserve">- </t>
    </r>
    <r>
      <rPr>
        <b/>
        <sz val="18"/>
        <color theme="4"/>
        <rFont val="Calibri"/>
        <family val="2"/>
      </rPr>
      <t>Identify</t>
    </r>
    <r>
      <rPr>
        <b/>
        <sz val="18"/>
        <color rgb="FF000000"/>
        <rFont val="Calibri"/>
        <family val="2"/>
      </rPr>
      <t xml:space="preserve">
- </t>
    </r>
    <r>
      <rPr>
        <b/>
        <sz val="18"/>
        <color rgb="FF7030A0"/>
        <rFont val="Calibri"/>
        <family val="2"/>
      </rPr>
      <t>Protect</t>
    </r>
    <r>
      <rPr>
        <b/>
        <sz val="18"/>
        <color rgb="FF000000"/>
        <rFont val="Calibri"/>
        <family val="2"/>
      </rPr>
      <t xml:space="preserve">
- </t>
    </r>
    <r>
      <rPr>
        <b/>
        <sz val="18"/>
        <color rgb="FFFFFF00"/>
        <rFont val="Calibri"/>
        <family val="2"/>
      </rPr>
      <t>Detect</t>
    </r>
    <r>
      <rPr>
        <b/>
        <sz val="18"/>
        <color rgb="FF000000"/>
        <rFont val="Calibri"/>
        <family val="2"/>
      </rPr>
      <t xml:space="preserve">
- </t>
    </r>
    <r>
      <rPr>
        <b/>
        <sz val="18"/>
        <color rgb="FFFF0000"/>
        <rFont val="Calibri"/>
        <family val="2"/>
      </rPr>
      <t>Respond</t>
    </r>
    <r>
      <rPr>
        <b/>
        <sz val="18"/>
        <color rgb="FF000000"/>
        <rFont val="Calibri"/>
        <family val="2"/>
      </rPr>
      <t xml:space="preserve">
- </t>
    </r>
    <r>
      <rPr>
        <b/>
        <sz val="18"/>
        <color rgb="FF00B050"/>
        <rFont val="Calibri"/>
        <family val="2"/>
      </rPr>
      <t>Recover</t>
    </r>
  </si>
  <si>
    <r>
      <rPr>
        <b/>
        <sz val="18"/>
        <color rgb="FF000000"/>
        <rFont val="Calibri"/>
        <family val="2"/>
      </rPr>
      <t>State your Current Progress</t>
    </r>
    <r>
      <rPr>
        <sz val="11"/>
        <color rgb="FF000000"/>
        <rFont val="Calibri"/>
        <family val="2"/>
        <charset val="1"/>
      </rPr>
      <t xml:space="preserve">
</t>
    </r>
    <r>
      <rPr>
        <sz val="12"/>
        <color rgb="FF000000"/>
        <rFont val="Calibri"/>
        <family val="2"/>
      </rPr>
      <t xml:space="preserve">For each </t>
    </r>
    <r>
      <rPr>
        <b/>
        <sz val="12"/>
        <color rgb="FF000000"/>
        <rFont val="Calibri"/>
        <family val="2"/>
      </rPr>
      <t>subcategory</t>
    </r>
    <r>
      <rPr>
        <sz val="12"/>
        <color rgb="FF000000"/>
        <rFont val="Calibri"/>
        <family val="2"/>
      </rPr>
      <t xml:space="preserve">, describe how you achieve the outcomes in the </t>
    </r>
    <r>
      <rPr>
        <b/>
        <sz val="12"/>
        <color rgb="FF000000"/>
        <rFont val="Calibri"/>
        <family val="2"/>
      </rPr>
      <t>subcategory</t>
    </r>
    <r>
      <rPr>
        <sz val="12"/>
        <color rgb="FF000000"/>
        <rFont val="Calibri"/>
        <family val="2"/>
      </rPr>
      <t xml:space="preserve"> statement.
Describe the</t>
    </r>
    <r>
      <rPr>
        <b/>
        <sz val="12"/>
        <color rgb="FF000000"/>
        <rFont val="Calibri"/>
        <family val="2"/>
      </rPr>
      <t xml:space="preserve"> controls</t>
    </r>
    <r>
      <rPr>
        <sz val="12"/>
        <color rgb="FF000000"/>
        <rFont val="Calibri"/>
        <family val="2"/>
      </rPr>
      <t xml:space="preserve"> you have in place to ensure the outcomes are consistently achieved</t>
    </r>
  </si>
  <si>
    <r>
      <rPr>
        <b/>
        <sz val="14"/>
        <color rgb="FF000000"/>
        <rFont val="Calibri"/>
        <family val="2"/>
      </rPr>
      <t>Have you designated Control Owners:</t>
    </r>
    <r>
      <rPr>
        <sz val="11"/>
        <color rgb="FF000000"/>
        <rFont val="Calibri"/>
        <family val="2"/>
        <charset val="1"/>
      </rPr>
      <t xml:space="preserve">
A Role or entity in your organisation with accountability for ensuring that the control activity is in place and is operating effectively. 
The control owner may not necessarily perform the activity, however, they should have a level of oversight of its performance</t>
    </r>
  </si>
  <si>
    <r>
      <rPr>
        <b/>
        <u/>
        <sz val="14"/>
        <color rgb="FF000000"/>
        <rFont val="Calibri"/>
        <family val="2"/>
      </rPr>
      <t>Assess the Cyber Security Policy Management System:</t>
    </r>
    <r>
      <rPr>
        <b/>
        <sz val="12"/>
        <color rgb="FF000000"/>
        <rFont val="Calibri"/>
        <family val="2"/>
      </rPr>
      <t xml:space="preserve">
</t>
    </r>
    <r>
      <rPr>
        <sz val="12"/>
        <color rgb="FF000000"/>
        <rFont val="Calibri"/>
        <family val="2"/>
      </rPr>
      <t xml:space="preserve">Do you have the right practices and procedures in place to ensure the sub-categories are completed?  </t>
    </r>
    <r>
      <rPr>
        <b/>
        <sz val="12"/>
        <color rgb="FF000000"/>
        <rFont val="Calibri"/>
        <family val="2"/>
      </rPr>
      <t xml:space="preserve">
</t>
    </r>
    <r>
      <rPr>
        <sz val="12"/>
        <color rgb="FF000000"/>
        <rFont val="Calibri"/>
        <family val="2"/>
      </rPr>
      <t xml:space="preserve">- Address the relevant risk?
- Is the scope adequate?
- Can the controls be by-passed?
- Are correct systems and processes covered?
Control Design objectives may be </t>
    </r>
    <r>
      <rPr>
        <sz val="12"/>
        <color rgb="FF00B050"/>
        <rFont val="Calibri"/>
        <family val="2"/>
      </rPr>
      <t>Fully</t>
    </r>
    <r>
      <rPr>
        <sz val="12"/>
        <color rgb="FF000000"/>
        <rFont val="Calibri"/>
        <family val="2"/>
      </rPr>
      <t xml:space="preserve">, </t>
    </r>
    <r>
      <rPr>
        <sz val="12"/>
        <color theme="9" tint="-0.249977111117893"/>
        <rFont val="Calibri"/>
        <family val="2"/>
      </rPr>
      <t>Partially</t>
    </r>
    <r>
      <rPr>
        <sz val="12"/>
        <color rgb="FF000000"/>
        <rFont val="Calibri"/>
        <family val="2"/>
      </rPr>
      <t xml:space="preserve"> or </t>
    </r>
    <r>
      <rPr>
        <sz val="12"/>
        <color rgb="FFFF0000"/>
        <rFont val="Calibri"/>
        <family val="2"/>
      </rPr>
      <t>Not Achieved</t>
    </r>
  </si>
  <si>
    <r>
      <rPr>
        <b/>
        <u/>
        <sz val="14"/>
        <color rgb="FF000000"/>
        <rFont val="Calibri"/>
        <family val="2"/>
      </rPr>
      <t>Assess the implementation</t>
    </r>
    <r>
      <rPr>
        <sz val="11"/>
        <color rgb="FF000000"/>
        <rFont val="Calibri"/>
        <family val="2"/>
      </rPr>
      <t xml:space="preserve">
</t>
    </r>
    <r>
      <rPr>
        <sz val="12"/>
        <color rgb="FF000000"/>
        <rFont val="Calibri"/>
        <family val="2"/>
      </rPr>
      <t xml:space="preserve">Are you happy with how the controls are implemented?
- Are the appropriate individuals operating the controls? 
- Is the frequency adequate?
- Has the control operator access to reliable information?
- Are identified issues adequately addressed
Control Implementation objectives may be </t>
    </r>
    <r>
      <rPr>
        <b/>
        <sz val="12"/>
        <color rgb="FF00B050"/>
        <rFont val="Calibri"/>
        <family val="2"/>
      </rPr>
      <t>Fully</t>
    </r>
    <r>
      <rPr>
        <sz val="12"/>
        <color rgb="FF000000"/>
        <rFont val="Calibri"/>
        <family val="2"/>
      </rPr>
      <t xml:space="preserve">, </t>
    </r>
    <r>
      <rPr>
        <sz val="12"/>
        <color theme="9" tint="-0.249977111117893"/>
        <rFont val="Calibri"/>
        <family val="2"/>
      </rPr>
      <t>Partially</t>
    </r>
    <r>
      <rPr>
        <sz val="12"/>
        <color rgb="FF000000"/>
        <rFont val="Calibri"/>
        <family val="2"/>
      </rPr>
      <t xml:space="preserve"> or</t>
    </r>
    <r>
      <rPr>
        <sz val="12"/>
        <color rgb="FFFF0000"/>
        <rFont val="Calibri"/>
        <family val="2"/>
      </rPr>
      <t xml:space="preserve"> Not Achieved</t>
    </r>
  </si>
  <si>
    <r>
      <rPr>
        <b/>
        <u/>
        <sz val="14"/>
        <rFont val="Calibri"/>
        <family val="2"/>
      </rPr>
      <t>Assess the Operation of the Controls</t>
    </r>
    <r>
      <rPr>
        <sz val="11"/>
        <color rgb="FF000000"/>
        <rFont val="Calibri"/>
        <family val="2"/>
        <charset val="1"/>
      </rPr>
      <t xml:space="preserve">
</t>
    </r>
    <r>
      <rPr>
        <sz val="12"/>
        <color rgb="FF000000"/>
        <rFont val="Calibri"/>
        <family val="2"/>
      </rPr>
      <t xml:space="preserve">Is the control still operating effectively?
- Are the controls still valid?
- Are the controls still effective?
- Have the controls degraded over time? 
- Have non-compliances/control breaches increased?
Control Operational Effectiveness may be </t>
    </r>
    <r>
      <rPr>
        <sz val="12"/>
        <color rgb="FF00B050"/>
        <rFont val="Calibri"/>
        <family val="2"/>
      </rPr>
      <t>Fully</t>
    </r>
    <r>
      <rPr>
        <sz val="12"/>
        <color rgb="FF000000"/>
        <rFont val="Calibri"/>
        <family val="2"/>
      </rPr>
      <t xml:space="preserve">, </t>
    </r>
    <r>
      <rPr>
        <sz val="12"/>
        <color rgb="FFFF9900"/>
        <rFont val="Calibri"/>
        <family val="2"/>
      </rPr>
      <t>Partially</t>
    </r>
    <r>
      <rPr>
        <sz val="12"/>
        <color rgb="FF000000"/>
        <rFont val="Calibri"/>
        <family val="2"/>
      </rPr>
      <t xml:space="preserve"> or</t>
    </r>
    <r>
      <rPr>
        <sz val="12"/>
        <color rgb="FFFF0000"/>
        <rFont val="Calibri"/>
        <family val="2"/>
      </rPr>
      <t xml:space="preserve"> Not Achieved</t>
    </r>
  </si>
  <si>
    <r>
      <rPr>
        <b/>
        <u/>
        <sz val="14"/>
        <rFont val="Calibri"/>
        <family val="2"/>
      </rPr>
      <t>Are Controls Regularly Reviewed?</t>
    </r>
    <r>
      <rPr>
        <sz val="11"/>
        <color rgb="FF000000"/>
        <rFont val="Calibri"/>
        <family val="2"/>
      </rPr>
      <t xml:space="preserve">
</t>
    </r>
    <r>
      <rPr>
        <sz val="12"/>
        <color rgb="FF000000"/>
        <rFont val="Calibri"/>
        <family val="2"/>
      </rPr>
      <t>The control owner should review controls periodically to ensure they continue to achieve the desired outcome and to ensure that they are still relevant and fit for purpose.
Are your controls reviewed:
- Regularly
- Infrequently or 
- Not done/yet to be done</t>
    </r>
  </si>
  <si>
    <t>Self Assessment Template Cyber Security Baseline Standards V1.4
 Subject to change</t>
  </si>
  <si>
    <t>Version 1.4</t>
  </si>
  <si>
    <t xml:space="preserve">TEST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</si>
</sst>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9"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0"/>
      <name val="Calibri"/>
      <family val="2"/>
    </font>
    <font>
      <b/>
      <sz val="12"/>
      <color theme="1"/>
      <name val="Calibri"/>
      <family val="2"/>
    </font>
    <font>
      <sz val="11"/>
      <color rgb="FF000000"/>
      <name val="Calibri"/>
      <family val="2"/>
      <scheme val="minor"/>
    </font>
    <font>
      <sz val="11"/>
      <color rgb="FF000000"/>
      <name val="Calibri"/>
      <family val="2"/>
    </font>
    <font>
      <b/>
      <sz val="11"/>
      <color rgb="FF000000"/>
      <name val="Calibri"/>
      <family val="2"/>
    </font>
    <font>
      <sz val="9"/>
      <color rgb="FF000000"/>
      <name val="Calibri"/>
      <family val="2"/>
      <charset val="1"/>
    </font>
    <font>
      <sz val="9"/>
      <color rgb="FF000000"/>
      <name val="Calibri"/>
      <family val="2"/>
      <scheme val="minor"/>
    </font>
    <font>
      <sz val="9"/>
      <color rgb="FF000000"/>
      <name val="Calibri"/>
      <family val="2"/>
    </font>
    <font>
      <sz val="9"/>
      <color theme="1"/>
      <name val="Calibri"/>
      <family val="2"/>
      <charset val="1"/>
    </font>
    <font>
      <sz val="11"/>
      <color rgb="FF000000"/>
      <name val="Calibri"/>
      <family val="2"/>
      <charset val="1"/>
    </font>
    <font>
      <b/>
      <sz val="9"/>
      <color rgb="FF000000"/>
      <name val="Calibri"/>
      <family val="2"/>
    </font>
    <font>
      <b/>
      <sz val="9"/>
      <color theme="0"/>
      <name val="Calibri"/>
      <family val="2"/>
      <charset val="1"/>
    </font>
    <font>
      <sz val="9"/>
      <color theme="3"/>
      <name val="Calibri"/>
      <family val="2"/>
    </font>
    <font>
      <sz val="12"/>
      <color theme="0"/>
      <name val="Calibri"/>
      <family val="2"/>
    </font>
    <font>
      <sz val="10"/>
      <color rgb="FF000000"/>
      <name val="Calibri"/>
      <family val="2"/>
    </font>
    <font>
      <b/>
      <sz val="10"/>
      <color theme="0"/>
      <name val="Calibri"/>
      <family val="2"/>
    </font>
    <font>
      <sz val="10"/>
      <name val="Calibri"/>
      <family val="2"/>
    </font>
    <font>
      <sz val="10"/>
      <color theme="1"/>
      <name val="Calibri"/>
      <family val="2"/>
    </font>
    <font>
      <b/>
      <sz val="12"/>
      <color theme="0"/>
      <name val="Calibri"/>
      <family val="2"/>
      <scheme val="minor"/>
    </font>
    <font>
      <sz val="10"/>
      <color rgb="FF000000"/>
      <name val="Calibri"/>
      <family val="2"/>
      <scheme val="minor"/>
    </font>
    <font>
      <sz val="10"/>
      <color theme="1"/>
      <name val="Calibri"/>
      <family val="2"/>
      <scheme val="minor"/>
    </font>
    <font>
      <sz val="12"/>
      <color theme="1"/>
      <name val="Calibri"/>
      <family val="2"/>
    </font>
    <font>
      <sz val="12"/>
      <color theme="0"/>
      <name val="Calibri"/>
      <family val="2"/>
      <scheme val="minor"/>
    </font>
    <font>
      <sz val="10"/>
      <name val="Calibri"/>
      <family val="2"/>
      <scheme val="minor"/>
    </font>
    <font>
      <b/>
      <sz val="10"/>
      <color theme="0"/>
      <name val="Calibri"/>
      <family val="2"/>
      <scheme val="minor"/>
    </font>
    <font>
      <sz val="10"/>
      <color rgb="FF000000"/>
      <name val="Arial"/>
      <family val="2"/>
    </font>
    <font>
      <b/>
      <sz val="16"/>
      <color rgb="FFFFFF00"/>
      <name val="Calibri"/>
      <family val="2"/>
    </font>
    <font>
      <b/>
      <sz val="14"/>
      <color rgb="FFFFFFFF"/>
      <name val="Calibri"/>
      <family val="2"/>
    </font>
    <font>
      <i/>
      <sz val="12"/>
      <color rgb="FFA6A6A6"/>
      <name val="Calibri"/>
      <family val="2"/>
    </font>
    <font>
      <i/>
      <sz val="11"/>
      <color rgb="FFA6A6A6"/>
      <name val="Calibri"/>
      <family val="2"/>
    </font>
    <font>
      <b/>
      <sz val="14"/>
      <color rgb="FF000000"/>
      <name val="Calibri"/>
      <family val="2"/>
    </font>
    <font>
      <sz val="14"/>
      <color rgb="FF000000"/>
      <name val="Calibri"/>
      <family val="2"/>
    </font>
    <font>
      <u/>
      <sz val="11"/>
      <color theme="10"/>
      <name val="Calibri"/>
      <family val="2"/>
      <charset val="1"/>
    </font>
    <font>
      <b/>
      <sz val="9"/>
      <color rgb="FF323E4F"/>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b/>
      <sz val="11"/>
      <color rgb="FF000000"/>
      <name val="Calibri"/>
      <family val="2"/>
      <charset val="1"/>
    </font>
    <font>
      <sz val="9"/>
      <color rgb="FF006100"/>
      <name val="Calibri"/>
      <family val="2"/>
      <charset val="1"/>
      <scheme val="minor"/>
    </font>
    <font>
      <sz val="9"/>
      <color rgb="FF9C6500"/>
      <name val="Calibri"/>
      <family val="2"/>
      <charset val="1"/>
      <scheme val="minor"/>
    </font>
    <font>
      <sz val="9"/>
      <color rgb="FF9C0006"/>
      <name val="Calibri"/>
      <family val="2"/>
      <charset val="1"/>
      <scheme val="minor"/>
    </font>
    <font>
      <sz val="10"/>
      <color theme="0"/>
      <name val="Calibri"/>
      <family val="2"/>
    </font>
    <font>
      <b/>
      <sz val="10"/>
      <color theme="1"/>
      <name val="Calibri"/>
      <family val="2"/>
    </font>
    <font>
      <sz val="9"/>
      <color rgb="FF006100"/>
      <name val="Calibri"/>
      <family val="2"/>
      <scheme val="minor"/>
    </font>
    <font>
      <sz val="9"/>
      <color rgb="FF9C6500"/>
      <name val="Calibri"/>
      <family val="2"/>
      <scheme val="minor"/>
    </font>
    <font>
      <sz val="9"/>
      <color rgb="FF9C0006"/>
      <name val="Calibri"/>
      <family val="2"/>
      <scheme val="minor"/>
    </font>
    <font>
      <b/>
      <sz val="9"/>
      <color theme="3"/>
      <name val="Calibri"/>
      <family val="2"/>
      <charset val="1"/>
    </font>
    <font>
      <b/>
      <sz val="11"/>
      <color theme="1"/>
      <name val="Calibri"/>
      <family val="2"/>
      <scheme val="minor"/>
    </font>
    <font>
      <sz val="11"/>
      <color theme="1"/>
      <name val="Calibri"/>
      <family val="2"/>
      <charset val="1"/>
    </font>
    <font>
      <b/>
      <sz val="11"/>
      <name val="Calibri"/>
      <family val="2"/>
    </font>
    <font>
      <sz val="11"/>
      <name val="Calibri"/>
      <family val="2"/>
    </font>
    <font>
      <u/>
      <sz val="11"/>
      <name val="Calibri"/>
      <family val="2"/>
    </font>
    <font>
      <sz val="11"/>
      <color theme="1"/>
      <name val="Calibri"/>
      <family val="2"/>
    </font>
    <font>
      <b/>
      <sz val="11"/>
      <color rgb="FF000000"/>
      <name val="Calibri"/>
      <family val="2"/>
      <scheme val="minor"/>
    </font>
    <font>
      <sz val="11"/>
      <name val="Calibri"/>
      <family val="2"/>
      <scheme val="minor"/>
    </font>
    <font>
      <sz val="9"/>
      <color theme="1"/>
      <name val="Calibri"/>
      <family val="2"/>
    </font>
    <font>
      <sz val="12"/>
      <color rgb="FF000000"/>
      <name val="Calibri"/>
      <family val="2"/>
    </font>
    <font>
      <b/>
      <sz val="11"/>
      <name val="Calibri"/>
      <family val="2"/>
      <scheme val="minor"/>
    </font>
    <font>
      <b/>
      <sz val="18"/>
      <color theme="0"/>
      <name val="Calibri"/>
      <family val="2"/>
    </font>
    <font>
      <b/>
      <sz val="12"/>
      <color rgb="FF000000"/>
      <name val="Calibri"/>
      <family val="2"/>
    </font>
    <font>
      <b/>
      <sz val="12"/>
      <color theme="1"/>
      <name val="Calibri"/>
      <family val="2"/>
      <scheme val="minor"/>
    </font>
    <font>
      <b/>
      <sz val="14"/>
      <color theme="1"/>
      <name val="Calibri"/>
      <family val="2"/>
      <scheme val="minor"/>
    </font>
    <font>
      <b/>
      <sz val="16"/>
      <color theme="0"/>
      <name val="Calibri"/>
      <family val="2"/>
      <scheme val="minor"/>
    </font>
    <font>
      <sz val="16"/>
      <color rgb="FF000000"/>
      <name val="Calibri"/>
      <family val="2"/>
    </font>
    <font>
      <u/>
      <sz val="18"/>
      <color theme="10"/>
      <name val="Calibri"/>
      <family val="2"/>
      <charset val="1"/>
    </font>
    <font>
      <b/>
      <sz val="12"/>
      <color theme="3"/>
      <name val="Calibri"/>
      <family val="2"/>
    </font>
    <font>
      <sz val="10"/>
      <color theme="3"/>
      <name val="Calibri"/>
      <family val="2"/>
    </font>
    <font>
      <i/>
      <sz val="12"/>
      <color rgb="FF000000"/>
      <name val="Calibri"/>
      <family val="2"/>
    </font>
    <font>
      <b/>
      <sz val="8"/>
      <color theme="3"/>
      <name val="Calibri"/>
      <family val="2"/>
    </font>
    <font>
      <b/>
      <sz val="16"/>
      <color rgb="FF000000"/>
      <name val="Calibri"/>
      <family val="2"/>
    </font>
    <font>
      <b/>
      <sz val="9"/>
      <color rgb="FF323E4F"/>
      <name val="Calibri"/>
      <family val="2"/>
    </font>
    <font>
      <b/>
      <sz val="14"/>
      <color rgb="FF323E4F"/>
      <name val="Calibri"/>
      <family val="2"/>
    </font>
    <font>
      <u/>
      <sz val="11"/>
      <color theme="10"/>
      <name val="Calibri"/>
      <family val="2"/>
    </font>
    <font>
      <b/>
      <sz val="11"/>
      <color rgb="FF323E4F"/>
      <name val="Calibri"/>
      <family val="2"/>
    </font>
    <font>
      <sz val="11"/>
      <color rgb="FF323E4F"/>
      <name val="Calibri"/>
      <family val="2"/>
    </font>
    <font>
      <b/>
      <sz val="10"/>
      <color rgb="FF323E4F"/>
      <name val="Calibri"/>
      <family val="2"/>
    </font>
    <font>
      <u/>
      <sz val="9"/>
      <color theme="10"/>
      <name val="Calibri"/>
      <family val="2"/>
    </font>
    <font>
      <b/>
      <sz val="18"/>
      <color rgb="FF000000"/>
      <name val="Calibri"/>
      <family val="2"/>
    </font>
    <font>
      <sz val="18"/>
      <color rgb="FF000000"/>
      <name val="Calibri"/>
      <family val="2"/>
    </font>
    <font>
      <b/>
      <sz val="18"/>
      <color theme="4"/>
      <name val="Calibri"/>
      <family val="2"/>
    </font>
    <font>
      <b/>
      <sz val="18"/>
      <color rgb="FF7030A0"/>
      <name val="Calibri"/>
      <family val="2"/>
    </font>
    <font>
      <b/>
      <sz val="18"/>
      <color rgb="FFFFFF00"/>
      <name val="Calibri"/>
      <family val="2"/>
    </font>
    <font>
      <b/>
      <sz val="18"/>
      <color rgb="FFFF0000"/>
      <name val="Calibri"/>
      <family val="2"/>
    </font>
    <font>
      <b/>
      <sz val="18"/>
      <color rgb="FF00B050"/>
      <name val="Calibri"/>
      <family val="2"/>
    </font>
    <font>
      <b/>
      <u/>
      <sz val="14"/>
      <color rgb="FF000000"/>
      <name val="Calibri"/>
      <family val="2"/>
    </font>
    <font>
      <sz val="12"/>
      <color rgb="FF00B050"/>
      <name val="Calibri"/>
      <family val="2"/>
    </font>
    <font>
      <sz val="12"/>
      <color theme="9" tint="-0.249977111117893"/>
      <name val="Calibri"/>
      <family val="2"/>
    </font>
    <font>
      <sz val="12"/>
      <color rgb="FFFF0000"/>
      <name val="Calibri"/>
      <family val="2"/>
    </font>
    <font>
      <b/>
      <sz val="12"/>
      <color rgb="FF00B050"/>
      <name val="Calibri"/>
      <family val="2"/>
    </font>
    <font>
      <b/>
      <u/>
      <sz val="14"/>
      <name val="Calibri"/>
      <family val="2"/>
    </font>
    <font>
      <sz val="12"/>
      <color rgb="FFFF9900"/>
      <name val="Calibri"/>
      <family val="2"/>
    </font>
  </fonts>
  <fills count="46">
    <fill>
      <patternFill patternType="none"/>
    </fill>
    <fill>
      <patternFill patternType="gray125"/>
    </fill>
    <fill>
      <patternFill patternType="solid">
        <fgColor rgb="FFFF0000"/>
        <bgColor indexed="64"/>
      </patternFill>
    </fill>
    <fill>
      <patternFill patternType="solid">
        <fgColor theme="4"/>
        <bgColor theme="4"/>
      </patternFill>
    </fill>
    <fill>
      <patternFill patternType="solid">
        <fgColor rgb="FF00B050"/>
        <bgColor indexed="64"/>
      </patternFill>
    </fill>
    <fill>
      <patternFill patternType="solid">
        <fgColor theme="9" tint="0.79998168889431442"/>
        <bgColor indexed="64"/>
      </patternFill>
    </fill>
    <fill>
      <patternFill patternType="solid">
        <fgColor rgb="FF7030A0"/>
        <bgColor indexed="64"/>
      </patternFill>
    </fill>
    <fill>
      <patternFill patternType="solid">
        <fgColor rgb="FF9F5FCF"/>
        <bgColor theme="4"/>
      </patternFill>
    </fill>
    <fill>
      <patternFill patternType="solid">
        <fgColor rgb="FF9F5FCF"/>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rgb="FF0070C0"/>
        <bgColor indexed="64"/>
      </patternFill>
    </fill>
    <fill>
      <patternFill patternType="solid">
        <fgColor rgb="FFFFFFCC"/>
        <bgColor theme="4"/>
      </patternFill>
    </fill>
    <fill>
      <patternFill patternType="solid">
        <fgColor theme="5" tint="-0.249977111117893"/>
        <bgColor theme="4"/>
      </patternFill>
    </fill>
    <fill>
      <patternFill patternType="solid">
        <fgColor theme="5" tint="-0.249977111117893"/>
        <bgColor indexed="64"/>
      </patternFill>
    </fill>
    <fill>
      <patternFill patternType="solid">
        <fgColor rgb="FFFFCCCC"/>
        <bgColor indexed="64"/>
      </patternFill>
    </fill>
    <fill>
      <patternFill patternType="solid">
        <fgColor rgb="FFFFCCCC"/>
        <bgColor rgb="FFFFFF00"/>
      </patternFill>
    </fill>
    <fill>
      <patternFill patternType="solid">
        <fgColor rgb="FF92D050"/>
        <bgColor indexed="64"/>
      </patternFill>
    </fill>
    <fill>
      <patternFill patternType="solid">
        <fgColor rgb="FF92D050"/>
        <bgColor theme="4"/>
      </patternFill>
    </fill>
    <fill>
      <patternFill patternType="solid">
        <fgColor theme="0"/>
        <bgColor indexed="64"/>
      </patternFill>
    </fill>
    <fill>
      <patternFill patternType="solid">
        <fgColor theme="4" tint="0.79998168889431442"/>
        <bgColor theme="4" tint="0.79998168889431442"/>
      </patternFill>
    </fill>
    <fill>
      <patternFill patternType="solid">
        <fgColor rgb="FF002060"/>
        <bgColor indexed="64"/>
      </patternFill>
    </fill>
    <fill>
      <patternFill patternType="solid">
        <fgColor rgb="FF538DD5"/>
        <bgColor rgb="FF000000"/>
      </patternFill>
    </fill>
    <fill>
      <patternFill patternType="solid">
        <fgColor theme="8" tint="0.79998168889431442"/>
        <bgColor indexed="64"/>
      </patternFill>
    </fill>
    <fill>
      <patternFill patternType="solid">
        <fgColor rgb="FFFEF1E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DDEBF7"/>
        <bgColor theme="4" tint="0.79998168889431442"/>
      </patternFill>
    </fill>
    <fill>
      <patternFill patternType="solid">
        <fgColor theme="0" tint="-0.34998626667073579"/>
        <bgColor indexed="64"/>
      </patternFill>
    </fill>
    <fill>
      <patternFill patternType="solid">
        <fgColor theme="3" tint="0.79998168889431442"/>
        <bgColor indexed="64"/>
      </patternFill>
    </fill>
    <fill>
      <patternFill patternType="solid">
        <fgColor theme="0"/>
        <bgColor theme="4" tint="0.79998168889431442"/>
      </patternFill>
    </fill>
    <fill>
      <patternFill patternType="solid">
        <fgColor rgb="FFFFFF99"/>
        <bgColor theme="4" tint="0.79998168889431442"/>
      </patternFill>
    </fill>
    <fill>
      <patternFill patternType="solid">
        <fgColor rgb="FFFFCCCC"/>
        <bgColor theme="4" tint="0.79998168889431442"/>
      </patternFill>
    </fill>
    <fill>
      <patternFill patternType="solid">
        <fgColor rgb="FF92D050"/>
        <bgColor theme="4" tint="0.79998168889431442"/>
      </patternFill>
    </fill>
    <fill>
      <patternFill patternType="solid">
        <fgColor theme="0" tint="-0.14999847407452621"/>
        <bgColor indexed="64"/>
      </patternFill>
    </fill>
    <fill>
      <patternFill patternType="solid">
        <fgColor theme="3" tint="0.79998168889431442"/>
        <bgColor theme="4" tint="0.79998168889431442"/>
      </patternFill>
    </fill>
    <fill>
      <patternFill patternType="solid">
        <fgColor theme="7" tint="0.59999389629810485"/>
        <bgColor indexed="64"/>
      </patternFill>
    </fill>
    <fill>
      <patternFill patternType="solid">
        <fgColor rgb="FF007054"/>
        <bgColor indexed="64"/>
      </patternFill>
    </fill>
    <fill>
      <patternFill patternType="solid">
        <fgColor rgb="FF70AAB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4" tint="0.59999389629810485"/>
        <bgColor theme="4" tint="0.79998168889431442"/>
      </patternFill>
    </fill>
    <fill>
      <patternFill patternType="solid">
        <fgColor theme="0"/>
        <bgColor theme="0" tint="-0.14999847407452621"/>
      </patternFill>
    </fill>
    <fill>
      <patternFill patternType="solid">
        <fgColor theme="0"/>
        <bgColor rgb="FFFFFF0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auto="1"/>
      </right>
      <top style="medium">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medium">
        <color indexed="64"/>
      </top>
      <bottom/>
      <diagonal/>
    </border>
    <border>
      <left style="thin">
        <color indexed="64"/>
      </left>
      <right style="thin">
        <color indexed="64"/>
      </right>
      <top style="thin">
        <color theme="1"/>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theme="4" tint="0.39997558519241921"/>
      </bottom>
      <diagonal/>
    </border>
    <border>
      <left style="thick">
        <color auto="1"/>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top style="medium">
        <color indexed="64"/>
      </top>
      <bottom style="thin">
        <color indexed="64"/>
      </bottom>
      <diagonal/>
    </border>
  </borders>
  <cellStyleXfs count="80">
    <xf numFmtId="0" fontId="0" fillId="0" borderId="0"/>
    <xf numFmtId="0" fontId="17" fillId="0" borderId="0"/>
    <xf numFmtId="0" fontId="16" fillId="0" borderId="0"/>
    <xf numFmtId="0" fontId="15" fillId="0" borderId="0"/>
    <xf numFmtId="9" fontId="27" fillId="0" borderId="0" applyFont="0" applyFill="0" applyBorder="0" applyAlignment="0" applyProtection="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50" fillId="0" borderId="0" applyNumberFormat="0" applyFill="0" applyBorder="0" applyAlignment="0" applyProtection="0"/>
    <xf numFmtId="0" fontId="52" fillId="26" borderId="0" applyNumberFormat="0" applyBorder="0" applyAlignment="0" applyProtection="0"/>
    <xf numFmtId="0" fontId="53" fillId="27" borderId="0" applyNumberFormat="0" applyBorder="0" applyAlignment="0" applyProtection="0"/>
    <xf numFmtId="0" fontId="54" fillId="28"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cellStyleXfs>
  <cellXfs count="399">
    <xf numFmtId="0" fontId="0" fillId="0" borderId="0" xfId="0"/>
    <xf numFmtId="0" fontId="23" fillId="0" borderId="0" xfId="0" applyFont="1" applyProtection="1">
      <protection locked="0"/>
    </xf>
    <xf numFmtId="0" fontId="23" fillId="0" borderId="0" xfId="0" applyFont="1" applyAlignment="1" applyProtection="1">
      <alignment vertical="center"/>
      <protection locked="0"/>
    </xf>
    <xf numFmtId="0" fontId="23" fillId="0" borderId="0" xfId="0" applyFont="1" applyAlignment="1">
      <alignment horizontal="center" vertical="center"/>
    </xf>
    <xf numFmtId="0" fontId="0" fillId="0" borderId="0" xfId="0" applyProtection="1">
      <protection locked="0"/>
    </xf>
    <xf numFmtId="0" fontId="23" fillId="0" borderId="0" xfId="0" applyFont="1" applyAlignment="1">
      <alignment horizontal="center" vertical="center" wrapText="1"/>
    </xf>
    <xf numFmtId="0" fontId="0" fillId="0" borderId="0" xfId="0" applyAlignment="1" applyProtection="1">
      <alignment horizontal="left" vertical="center"/>
      <protection locked="0"/>
    </xf>
    <xf numFmtId="0" fontId="23" fillId="0" borderId="0" xfId="0" applyFont="1" applyAlignment="1" applyProtection="1">
      <alignment horizontal="center" vertical="center"/>
      <protection locked="0"/>
    </xf>
    <xf numFmtId="9" fontId="30" fillId="0" borderId="0" xfId="4" applyFon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30" fillId="0" borderId="0" xfId="0" applyFont="1" applyAlignment="1" applyProtection="1">
      <alignment horizontal="center" vertical="center"/>
      <protection locked="0"/>
    </xf>
    <xf numFmtId="0" fontId="20" fillId="0" borderId="0" xfId="0" applyFont="1" applyProtection="1">
      <protection locked="0"/>
    </xf>
    <xf numFmtId="0" fontId="0" fillId="0" borderId="0" xfId="0" applyAlignment="1" applyProtection="1">
      <alignment horizontal="left"/>
      <protection locked="0"/>
    </xf>
    <xf numFmtId="0" fontId="24" fillId="0" borderId="0" xfId="0" applyFont="1" applyProtection="1">
      <protection locked="0"/>
    </xf>
    <xf numFmtId="0" fontId="32" fillId="0" borderId="0" xfId="0" applyFont="1" applyAlignment="1" applyProtection="1">
      <alignment horizontal="left" vertical="center"/>
      <protection locked="0"/>
    </xf>
    <xf numFmtId="0" fontId="32" fillId="0" borderId="0" xfId="0" applyFont="1" applyAlignment="1" applyProtection="1">
      <alignment horizontal="left" vertical="center" wrapText="1"/>
      <protection locked="0"/>
    </xf>
    <xf numFmtId="0" fontId="32" fillId="0" borderId="0" xfId="0" applyFont="1" applyAlignment="1" applyProtection="1">
      <alignment horizontal="center" vertical="center" wrapText="1"/>
      <protection locked="0"/>
    </xf>
    <xf numFmtId="0" fontId="24" fillId="0" borderId="0" xfId="0" applyFont="1" applyAlignment="1" applyProtection="1">
      <alignment horizontal="left" vertical="center"/>
      <protection locked="0"/>
    </xf>
    <xf numFmtId="0" fontId="24" fillId="0" borderId="0" xfId="0" applyFont="1" applyAlignment="1" applyProtection="1">
      <alignment wrapText="1"/>
      <protection locked="0"/>
    </xf>
    <xf numFmtId="0" fontId="0" fillId="0" borderId="0" xfId="0" applyAlignment="1" applyProtection="1">
      <alignment horizontal="center" vertical="center"/>
      <protection locked="0"/>
    </xf>
    <xf numFmtId="0" fontId="23" fillId="0" borderId="0" xfId="0" applyFont="1" applyAlignment="1" applyProtection="1">
      <alignment horizontal="center"/>
      <protection locked="0"/>
    </xf>
    <xf numFmtId="0" fontId="20" fillId="0" borderId="0" xfId="0" applyFont="1" applyAlignment="1" applyProtection="1">
      <alignment horizontal="center"/>
      <protection locked="0"/>
    </xf>
    <xf numFmtId="0" fontId="0" fillId="0" borderId="0" xfId="0" applyAlignment="1" applyProtection="1">
      <alignment horizontal="center" vertical="center" textRotation="90" wrapText="1"/>
      <protection locked="0"/>
    </xf>
    <xf numFmtId="0" fontId="37" fillId="0" borderId="0" xfId="0" applyFont="1" applyAlignment="1" applyProtection="1">
      <alignment vertical="top"/>
      <protection locked="0"/>
    </xf>
    <xf numFmtId="0" fontId="32" fillId="0" borderId="0" xfId="0" applyFont="1" applyAlignment="1" applyProtection="1">
      <alignment vertical="center"/>
      <protection locked="0"/>
    </xf>
    <xf numFmtId="0" fontId="24" fillId="0" borderId="0" xfId="0" applyFont="1" applyAlignment="1" applyProtection="1">
      <alignment vertical="center"/>
      <protection locked="0"/>
    </xf>
    <xf numFmtId="0" fontId="32" fillId="0" borderId="0" xfId="0" applyFont="1" applyAlignment="1" applyProtection="1">
      <alignment horizontal="left" vertical="top" wrapText="1"/>
      <protection locked="0"/>
    </xf>
    <xf numFmtId="0" fontId="0" fillId="0" borderId="0" xfId="0" applyAlignment="1" applyProtection="1">
      <alignment horizontal="center"/>
      <protection locked="0"/>
    </xf>
    <xf numFmtId="0" fontId="37" fillId="0" borderId="0" xfId="0" applyFont="1" applyAlignment="1" applyProtection="1">
      <alignment vertical="center"/>
      <protection locked="0"/>
    </xf>
    <xf numFmtId="0" fontId="0" fillId="0" borderId="0" xfId="0" applyAlignment="1" applyProtection="1">
      <alignment vertical="center"/>
      <protection locked="0"/>
    </xf>
    <xf numFmtId="0" fontId="20" fillId="0" borderId="0" xfId="0" applyFont="1" applyAlignment="1" applyProtection="1">
      <alignment vertical="center"/>
      <protection locked="0"/>
    </xf>
    <xf numFmtId="0" fontId="20" fillId="0" borderId="0" xfId="0" applyFont="1" applyAlignment="1" applyProtection="1">
      <alignment horizontal="center" vertical="center"/>
      <protection locked="0"/>
    </xf>
    <xf numFmtId="0" fontId="34" fillId="0" borderId="0" xfId="0" applyFont="1" applyAlignment="1" applyProtection="1">
      <alignment horizontal="left" vertical="top"/>
      <protection locked="0"/>
    </xf>
    <xf numFmtId="0" fontId="37" fillId="0" borderId="1" xfId="0" applyFont="1" applyBorder="1" applyAlignment="1" applyProtection="1">
      <alignment vertical="center"/>
      <protection locked="0"/>
    </xf>
    <xf numFmtId="0" fontId="43" fillId="0" borderId="0" xfId="0" applyFont="1"/>
    <xf numFmtId="0" fontId="22" fillId="0" borderId="0" xfId="0" applyFont="1"/>
    <xf numFmtId="0" fontId="21" fillId="0" borderId="0" xfId="0" applyFont="1" applyAlignment="1">
      <alignment wrapText="1"/>
    </xf>
    <xf numFmtId="0" fontId="45" fillId="23" borderId="1" xfId="0" applyFont="1" applyFill="1" applyBorder="1" applyAlignment="1">
      <alignment vertical="center" wrapText="1"/>
    </xf>
    <xf numFmtId="0" fontId="46" fillId="0" borderId="1" xfId="0" applyFont="1" applyBorder="1" applyAlignment="1">
      <alignment horizontal="left" vertical="center" wrapText="1"/>
    </xf>
    <xf numFmtId="0" fontId="47" fillId="0" borderId="1" xfId="0" applyFont="1" applyBorder="1" applyAlignment="1">
      <alignment horizontal="left" vertical="center" wrapText="1"/>
    </xf>
    <xf numFmtId="0" fontId="21" fillId="0" borderId="1" xfId="0" applyFont="1" applyBorder="1" applyAlignment="1">
      <alignment wrapText="1"/>
    </xf>
    <xf numFmtId="0" fontId="0" fillId="0" borderId="0" xfId="0" applyAlignment="1">
      <alignment vertical="top"/>
    </xf>
    <xf numFmtId="0" fontId="21" fillId="25" borderId="6" xfId="0" applyFont="1" applyFill="1" applyBorder="1" applyAlignment="1">
      <alignment vertical="top" wrapText="1"/>
    </xf>
    <xf numFmtId="0" fontId="48" fillId="24" borderId="13" xfId="0" applyFont="1" applyFill="1" applyBorder="1" applyAlignment="1">
      <alignment horizontal="left" vertical="center" wrapText="1"/>
    </xf>
    <xf numFmtId="0" fontId="43" fillId="0" borderId="0" xfId="0" applyFont="1" applyAlignment="1">
      <alignment horizontal="center"/>
    </xf>
    <xf numFmtId="0" fontId="43" fillId="0" borderId="0" xfId="0" applyFont="1" applyAlignment="1">
      <alignment horizontal="left" vertical="center"/>
    </xf>
    <xf numFmtId="2" fontId="43" fillId="0" borderId="0" xfId="0" applyNumberFormat="1" applyFont="1" applyAlignment="1">
      <alignment horizontal="center" vertical="center"/>
    </xf>
    <xf numFmtId="0" fontId="43" fillId="0" borderId="0" xfId="0" applyFont="1" applyProtection="1">
      <protection locked="0"/>
    </xf>
    <xf numFmtId="0" fontId="43" fillId="0" borderId="0" xfId="0" applyFont="1" applyAlignment="1" applyProtection="1">
      <alignment horizontal="left" vertical="center"/>
      <protection locked="0"/>
    </xf>
    <xf numFmtId="0" fontId="43" fillId="0" borderId="0" xfId="0" applyFont="1" applyAlignment="1">
      <alignment wrapText="1"/>
    </xf>
    <xf numFmtId="0" fontId="23" fillId="0" borderId="0" xfId="0" applyFont="1" applyAlignment="1">
      <alignment wrapText="1"/>
    </xf>
    <xf numFmtId="0" fontId="23" fillId="0" borderId="0" xfId="0" applyFont="1"/>
    <xf numFmtId="0" fontId="26" fillId="29" borderId="20" xfId="0" applyFont="1" applyFill="1" applyBorder="1" applyAlignment="1">
      <alignment horizontal="center" vertical="center" wrapText="1"/>
    </xf>
    <xf numFmtId="0" fontId="26" fillId="21" borderId="20" xfId="0" applyFont="1" applyFill="1" applyBorder="1" applyAlignment="1">
      <alignment horizontal="center" vertical="center" wrapText="1"/>
    </xf>
    <xf numFmtId="0" fontId="56" fillId="26" borderId="12" xfId="70" applyFont="1" applyBorder="1" applyAlignment="1">
      <alignment horizontal="center"/>
    </xf>
    <xf numFmtId="0" fontId="56" fillId="26" borderId="24" xfId="70" applyFont="1" applyBorder="1" applyAlignment="1">
      <alignment horizontal="center"/>
    </xf>
    <xf numFmtId="0" fontId="55" fillId="0" borderId="16" xfId="0" applyFont="1" applyBorder="1" applyAlignment="1">
      <alignment horizontal="center" vertical="center"/>
    </xf>
    <xf numFmtId="0" fontId="55" fillId="0" borderId="23" xfId="0" applyFont="1" applyBorder="1" applyAlignment="1">
      <alignment horizontal="center" vertical="center"/>
    </xf>
    <xf numFmtId="0" fontId="55" fillId="0" borderId="4" xfId="0" applyFont="1" applyBorder="1" applyAlignment="1">
      <alignment horizontal="center"/>
    </xf>
    <xf numFmtId="0" fontId="52" fillId="26" borderId="24" xfId="70" applyBorder="1" applyAlignment="1">
      <alignment horizontal="center"/>
    </xf>
    <xf numFmtId="0" fontId="54" fillId="28" borderId="6" xfId="72" applyBorder="1" applyAlignment="1">
      <alignment horizontal="center"/>
    </xf>
    <xf numFmtId="0" fontId="53" fillId="27" borderId="9" xfId="71" applyBorder="1" applyAlignment="1">
      <alignment horizontal="center"/>
    </xf>
    <xf numFmtId="0" fontId="57" fillId="28" borderId="1" xfId="72" applyFont="1" applyBorder="1" applyAlignment="1">
      <alignment horizontal="center"/>
    </xf>
    <xf numFmtId="0" fontId="57" fillId="28" borderId="6" xfId="72" applyFont="1" applyBorder="1" applyAlignment="1">
      <alignment horizontal="center"/>
    </xf>
    <xf numFmtId="0" fontId="26" fillId="21" borderId="7" xfId="0" applyFont="1" applyFill="1" applyBorder="1" applyAlignment="1">
      <alignment horizontal="center" vertical="center" wrapText="1"/>
    </xf>
    <xf numFmtId="0" fontId="58" fillId="27" borderId="11" xfId="71" applyFont="1" applyBorder="1" applyAlignment="1">
      <alignment horizontal="center"/>
    </xf>
    <xf numFmtId="0" fontId="58" fillId="27" borderId="9" xfId="71" applyFont="1" applyBorder="1" applyAlignment="1">
      <alignment horizontal="center"/>
    </xf>
    <xf numFmtId="0" fontId="55" fillId="0" borderId="1" xfId="0" applyFont="1" applyBorder="1" applyAlignment="1">
      <alignment horizontal="center" vertical="center"/>
    </xf>
    <xf numFmtId="0" fontId="58" fillId="30" borderId="11" xfId="71" applyFont="1" applyFill="1" applyBorder="1" applyAlignment="1">
      <alignment horizontal="center"/>
    </xf>
    <xf numFmtId="0" fontId="58" fillId="30" borderId="9" xfId="71" applyFont="1" applyFill="1" applyBorder="1" applyAlignment="1">
      <alignment horizontal="center"/>
    </xf>
    <xf numFmtId="0" fontId="22" fillId="0" borderId="0" xfId="0" applyFont="1" applyProtection="1">
      <protection locked="0"/>
    </xf>
    <xf numFmtId="0" fontId="22" fillId="0" borderId="21" xfId="0" applyFont="1" applyBorder="1"/>
    <xf numFmtId="1" fontId="23" fillId="0" borderId="0" xfId="4" applyNumberFormat="1" applyFont="1" applyAlignment="1" applyProtection="1">
      <alignment horizontal="center" vertical="center" wrapText="1"/>
      <protection locked="0"/>
    </xf>
    <xf numFmtId="0" fontId="26" fillId="29" borderId="30" xfId="0" applyFont="1" applyFill="1" applyBorder="1" applyAlignment="1">
      <alignment horizontal="center" vertical="center" wrapText="1"/>
    </xf>
    <xf numFmtId="0" fontId="26" fillId="21" borderId="30" xfId="0" applyFont="1" applyFill="1" applyBorder="1" applyAlignment="1">
      <alignment horizontal="center" vertical="center" wrapText="1"/>
    </xf>
    <xf numFmtId="0" fontId="26" fillId="21" borderId="13" xfId="0" applyFont="1" applyFill="1" applyBorder="1" applyAlignment="1">
      <alignment horizontal="center" vertical="center" wrapText="1"/>
    </xf>
    <xf numFmtId="0" fontId="61" fillId="26" borderId="12" xfId="70" applyFont="1" applyBorder="1" applyAlignment="1">
      <alignment horizontal="center"/>
    </xf>
    <xf numFmtId="0" fontId="62" fillId="28" borderId="1" xfId="72" applyFont="1" applyBorder="1" applyAlignment="1">
      <alignment horizontal="center"/>
    </xf>
    <xf numFmtId="0" fontId="63" fillId="27" borderId="11" xfId="71" applyFont="1" applyBorder="1" applyAlignment="1">
      <alignment horizontal="center"/>
    </xf>
    <xf numFmtId="0" fontId="63" fillId="30" borderId="11" xfId="71" applyFont="1" applyFill="1" applyBorder="1" applyAlignment="1">
      <alignment horizontal="center"/>
    </xf>
    <xf numFmtId="0" fontId="64" fillId="0" borderId="0" xfId="0" applyFont="1" applyAlignment="1">
      <alignment horizontal="left" vertical="center"/>
    </xf>
    <xf numFmtId="0" fontId="68" fillId="20" borderId="1" xfId="0" applyFont="1" applyFill="1" applyBorder="1" applyAlignment="1" applyProtection="1">
      <alignment horizontal="left" vertical="top" wrapText="1"/>
      <protection locked="0"/>
    </xf>
    <xf numFmtId="0" fontId="68" fillId="20" borderId="1" xfId="0" applyFont="1" applyFill="1" applyBorder="1" applyAlignment="1">
      <alignment horizontal="left" vertical="top" wrapText="1"/>
    </xf>
    <xf numFmtId="0" fontId="68" fillId="32" borderId="1" xfId="0" applyFont="1" applyFill="1" applyBorder="1" applyAlignment="1">
      <alignment horizontal="left" vertical="top" wrapText="1"/>
    </xf>
    <xf numFmtId="0" fontId="68" fillId="20" borderId="1" xfId="0" applyFont="1" applyFill="1" applyBorder="1" applyAlignment="1" applyProtection="1">
      <alignment horizontal="left" vertical="top"/>
      <protection locked="0"/>
    </xf>
    <xf numFmtId="0" fontId="20" fillId="11" borderId="1" xfId="0" applyFont="1" applyFill="1" applyBorder="1" applyAlignment="1" applyProtection="1">
      <alignment horizontal="left" vertical="center" wrapText="1"/>
      <protection locked="0"/>
    </xf>
    <xf numFmtId="0" fontId="7" fillId="34" borderId="1" xfId="0" applyFont="1" applyFill="1" applyBorder="1" applyAlignment="1">
      <alignment horizontal="left" vertical="center" wrapText="1"/>
    </xf>
    <xf numFmtId="0" fontId="37" fillId="18" borderId="1" xfId="0" applyFont="1" applyFill="1" applyBorder="1" applyAlignment="1" applyProtection="1">
      <alignment horizontal="left" vertical="top" wrapText="1"/>
      <protection locked="0"/>
    </xf>
    <xf numFmtId="0" fontId="43" fillId="20" borderId="0" xfId="0" applyFont="1" applyFill="1"/>
    <xf numFmtId="0" fontId="43" fillId="20" borderId="0" xfId="0" applyFont="1" applyFill="1" applyAlignment="1">
      <alignment horizontal="center"/>
    </xf>
    <xf numFmtId="0" fontId="6" fillId="33" borderId="1" xfId="0" applyFont="1" applyFill="1" applyBorder="1" applyAlignment="1">
      <alignment horizontal="left" vertical="center" wrapText="1"/>
    </xf>
    <xf numFmtId="0" fontId="0" fillId="0" borderId="1" xfId="0" applyBorder="1"/>
    <xf numFmtId="0" fontId="23" fillId="0" borderId="1" xfId="0" applyFont="1" applyBorder="1" applyAlignment="1">
      <alignment horizontal="center" vertical="center" wrapText="1"/>
    </xf>
    <xf numFmtId="0" fontId="51" fillId="36" borderId="0" xfId="0" applyFont="1" applyFill="1"/>
    <xf numFmtId="0" fontId="43" fillId="36" borderId="0" xfId="0" applyFont="1" applyFill="1"/>
    <xf numFmtId="0" fontId="0" fillId="36" borderId="0" xfId="0" applyFill="1"/>
    <xf numFmtId="0" fontId="43" fillId="36" borderId="0" xfId="0" applyFont="1" applyFill="1" applyAlignment="1">
      <alignment horizontal="left" vertical="center"/>
    </xf>
    <xf numFmtId="0" fontId="23" fillId="0" borderId="0" xfId="0" applyFont="1" applyAlignment="1" applyProtection="1">
      <alignment horizontal="center" wrapText="1"/>
      <protection locked="0"/>
    </xf>
    <xf numFmtId="0" fontId="23" fillId="0" borderId="0" xfId="0" applyFont="1" applyAlignment="1" applyProtection="1">
      <alignment horizontal="left" vertical="center" wrapText="1"/>
      <protection locked="0"/>
    </xf>
    <xf numFmtId="0" fontId="23" fillId="0" borderId="0" xfId="0" applyFont="1" applyAlignment="1" applyProtection="1">
      <alignment wrapText="1"/>
      <protection locked="0"/>
    </xf>
    <xf numFmtId="9" fontId="23" fillId="0" borderId="0" xfId="4" applyFont="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1" fontId="23" fillId="0" borderId="0" xfId="4" applyNumberFormat="1" applyFont="1" applyAlignment="1" applyProtection="1">
      <alignment horizontal="center" vertical="center"/>
      <protection locked="0"/>
    </xf>
    <xf numFmtId="0" fontId="28" fillId="0" borderId="0" xfId="0" applyFont="1" applyAlignment="1" applyProtection="1">
      <alignment wrapText="1"/>
      <protection locked="0"/>
    </xf>
    <xf numFmtId="0" fontId="23" fillId="0" borderId="0" xfId="0" applyFont="1" applyAlignment="1" applyProtection="1">
      <alignment horizontal="left"/>
      <protection locked="0"/>
    </xf>
    <xf numFmtId="0" fontId="23" fillId="0" borderId="0" xfId="0" applyFont="1" applyAlignment="1" applyProtection="1">
      <alignment horizontal="center" vertical="center" wrapText="1"/>
      <protection locked="0"/>
    </xf>
    <xf numFmtId="0" fontId="0" fillId="9" borderId="0" xfId="0" applyFill="1" applyAlignment="1">
      <alignment horizontal="center" vertical="center"/>
    </xf>
    <xf numFmtId="0" fontId="26" fillId="32" borderId="42" xfId="0" applyFont="1" applyFill="1" applyBorder="1" applyAlignment="1" applyProtection="1">
      <alignment horizontal="left" vertical="center" wrapText="1"/>
      <protection locked="0"/>
    </xf>
    <xf numFmtId="0" fontId="48" fillId="24" borderId="1" xfId="0" applyFont="1" applyFill="1" applyBorder="1" applyAlignment="1">
      <alignment horizontal="left" vertical="center" wrapText="1"/>
    </xf>
    <xf numFmtId="0" fontId="74" fillId="25" borderId="1" xfId="0" applyFont="1" applyFill="1" applyBorder="1" applyAlignment="1">
      <alignment vertical="top" wrapText="1"/>
    </xf>
    <xf numFmtId="0" fontId="5" fillId="34" borderId="1" xfId="0" applyFont="1" applyFill="1" applyBorder="1" applyAlignment="1">
      <alignment horizontal="left" vertical="center" wrapText="1"/>
    </xf>
    <xf numFmtId="9" fontId="23" fillId="0" borderId="12" xfId="4" applyFont="1" applyFill="1" applyBorder="1" applyAlignment="1" applyProtection="1">
      <alignment horizontal="left" vertical="center" wrapText="1"/>
      <protection locked="0"/>
    </xf>
    <xf numFmtId="9" fontId="0" fillId="0" borderId="0" xfId="0" applyNumberFormat="1"/>
    <xf numFmtId="9" fontId="23" fillId="0" borderId="0" xfId="0" applyNumberFormat="1" applyFont="1"/>
    <xf numFmtId="3" fontId="23" fillId="0" borderId="0" xfId="0" applyNumberFormat="1" applyFont="1"/>
    <xf numFmtId="0" fontId="29" fillId="3" borderId="2" xfId="0" applyFont="1" applyFill="1" applyBorder="1" applyAlignment="1">
      <alignment horizontal="center" vertical="center" wrapText="1"/>
    </xf>
    <xf numFmtId="0" fontId="26" fillId="20" borderId="32" xfId="0" applyFont="1" applyFill="1" applyBorder="1" applyAlignment="1">
      <alignment horizontal="center" vertical="center"/>
    </xf>
    <xf numFmtId="0" fontId="26" fillId="20" borderId="2" xfId="0" applyFont="1" applyFill="1" applyBorder="1" applyAlignment="1">
      <alignment horizontal="center" vertical="center"/>
    </xf>
    <xf numFmtId="2" fontId="23" fillId="20" borderId="1" xfId="0" applyNumberFormat="1" applyFont="1" applyFill="1" applyBorder="1" applyAlignment="1">
      <alignment horizontal="center" vertical="center"/>
    </xf>
    <xf numFmtId="2" fontId="23" fillId="20" borderId="32" xfId="0" applyNumberFormat="1" applyFont="1" applyFill="1" applyBorder="1" applyAlignment="1">
      <alignment horizontal="center" vertical="center"/>
    </xf>
    <xf numFmtId="0" fontId="30" fillId="0" borderId="1" xfId="0" applyFont="1" applyBorder="1" applyAlignment="1">
      <alignment horizontal="left" vertical="center" wrapText="1"/>
    </xf>
    <xf numFmtId="9" fontId="23" fillId="0" borderId="1" xfId="4" applyFont="1" applyBorder="1" applyAlignment="1" applyProtection="1">
      <alignment horizontal="left" vertical="center" wrapText="1"/>
    </xf>
    <xf numFmtId="0" fontId="23" fillId="0" borderId="1" xfId="0" applyFont="1" applyBorder="1" applyAlignment="1">
      <alignment horizontal="center" vertical="center"/>
    </xf>
    <xf numFmtId="0" fontId="73" fillId="20" borderId="32" xfId="0" applyFont="1" applyFill="1" applyBorder="1" applyAlignment="1">
      <alignment horizontal="center" vertical="center" wrapText="1"/>
    </xf>
    <xf numFmtId="0" fontId="73" fillId="20" borderId="2" xfId="0" applyFont="1" applyFill="1" applyBorder="1" applyAlignment="1">
      <alignment horizontal="left" vertical="center" wrapText="1"/>
    </xf>
    <xf numFmtId="2" fontId="23" fillId="20" borderId="16" xfId="0" applyNumberFormat="1" applyFont="1" applyFill="1" applyBorder="1" applyAlignment="1">
      <alignment horizontal="center" vertical="center"/>
    </xf>
    <xf numFmtId="0" fontId="73" fillId="20" borderId="16" xfId="0" applyFont="1" applyFill="1" applyBorder="1" applyAlignment="1">
      <alignment horizontal="center" vertical="center" wrapText="1"/>
    </xf>
    <xf numFmtId="0" fontId="73" fillId="20" borderId="1" xfId="0" applyFont="1" applyFill="1" applyBorder="1" applyAlignment="1">
      <alignment horizontal="left" vertical="center" wrapText="1"/>
    </xf>
    <xf numFmtId="0" fontId="0" fillId="0" borderId="1" xfId="0" applyBorder="1" applyAlignment="1">
      <alignment horizontal="center" vertical="center"/>
    </xf>
    <xf numFmtId="0" fontId="21" fillId="0" borderId="0" xfId="0" applyFont="1" applyAlignment="1">
      <alignment vertical="center"/>
    </xf>
    <xf numFmtId="0" fontId="68" fillId="32" borderId="1" xfId="0" applyFont="1" applyFill="1" applyBorder="1" applyAlignment="1" applyProtection="1">
      <alignment horizontal="left" vertical="top" wrapText="1"/>
      <protection locked="0"/>
    </xf>
    <xf numFmtId="0" fontId="6" fillId="33" borderId="1" xfId="0" applyFont="1" applyFill="1" applyBorder="1" applyAlignment="1" applyProtection="1">
      <alignment horizontal="left" vertical="center" wrapText="1"/>
      <protection locked="0"/>
    </xf>
    <xf numFmtId="0" fontId="0" fillId="0" borderId="0" xfId="0" applyAlignment="1">
      <alignment horizontal="center" vertical="center"/>
    </xf>
    <xf numFmtId="0" fontId="67" fillId="20" borderId="1" xfId="0" applyFont="1" applyFill="1" applyBorder="1" applyAlignment="1">
      <alignment horizontal="left" vertical="top" wrapText="1"/>
    </xf>
    <xf numFmtId="0" fontId="73" fillId="20" borderId="1" xfId="0" applyFont="1" applyFill="1" applyBorder="1" applyAlignment="1">
      <alignment horizontal="center" vertical="center" wrapText="1"/>
    </xf>
    <xf numFmtId="2" fontId="23" fillId="20" borderId="2" xfId="0" applyNumberFormat="1" applyFont="1" applyFill="1" applyBorder="1" applyAlignment="1">
      <alignment horizontal="center" vertical="center"/>
    </xf>
    <xf numFmtId="0" fontId="26" fillId="20" borderId="1" xfId="0" applyFont="1" applyFill="1" applyBorder="1" applyAlignment="1">
      <alignment horizontal="center" vertical="center"/>
    </xf>
    <xf numFmtId="0" fontId="0" fillId="0" borderId="4" xfId="0" applyBorder="1"/>
    <xf numFmtId="0" fontId="37" fillId="18" borderId="1" xfId="0" applyFont="1" applyFill="1" applyBorder="1" applyAlignment="1">
      <alignment horizontal="center" vertical="center" wrapText="1"/>
    </xf>
    <xf numFmtId="9" fontId="23" fillId="0" borderId="1" xfId="4" applyFont="1" applyFill="1" applyBorder="1" applyAlignment="1" applyProtection="1">
      <alignment horizontal="left" vertical="center" wrapText="1"/>
    </xf>
    <xf numFmtId="0" fontId="33" fillId="3" borderId="32" xfId="0" applyFont="1" applyFill="1" applyBorder="1" applyAlignment="1">
      <alignment horizontal="center" vertical="center" wrapText="1"/>
    </xf>
    <xf numFmtId="0" fontId="33" fillId="3" borderId="34" xfId="0" applyFont="1" applyFill="1" applyBorder="1" applyAlignment="1">
      <alignment horizontal="center" vertical="center" wrapText="1"/>
    </xf>
    <xf numFmtId="0" fontId="33" fillId="3" borderId="22" xfId="0" applyFont="1" applyFill="1" applyBorder="1" applyAlignment="1">
      <alignment horizontal="center" vertical="center" wrapText="1"/>
    </xf>
    <xf numFmtId="0" fontId="67" fillId="31" borderId="1" xfId="0" applyFont="1" applyFill="1" applyBorder="1" applyAlignment="1">
      <alignment horizontal="center" vertical="center" wrapText="1"/>
    </xf>
    <xf numFmtId="0" fontId="40" fillId="6" borderId="0" xfId="0" applyFont="1" applyFill="1" applyAlignment="1">
      <alignment horizontal="left" vertical="center" wrapText="1"/>
    </xf>
    <xf numFmtId="0" fontId="42" fillId="7" borderId="7" xfId="0" applyFont="1" applyFill="1" applyBorder="1" applyAlignment="1">
      <alignment horizontal="center" vertical="center" wrapText="1"/>
    </xf>
    <xf numFmtId="0" fontId="42" fillId="8" borderId="11" xfId="0" applyFont="1" applyFill="1" applyBorder="1" applyAlignment="1">
      <alignment horizontal="center" vertical="center" wrapText="1"/>
    </xf>
    <xf numFmtId="0" fontId="42" fillId="7" borderId="8" xfId="0" applyFont="1" applyFill="1" applyBorder="1" applyAlignment="1">
      <alignment horizontal="center" vertical="center" wrapText="1"/>
    </xf>
    <xf numFmtId="0" fontId="42" fillId="8" borderId="31" xfId="0" applyFont="1" applyFill="1" applyBorder="1" applyAlignment="1">
      <alignment horizontal="center" vertical="center" wrapText="1"/>
    </xf>
    <xf numFmtId="0" fontId="42" fillId="8" borderId="33" xfId="0" applyFont="1" applyFill="1" applyBorder="1" applyAlignment="1">
      <alignment horizontal="center" vertical="center" wrapText="1"/>
    </xf>
    <xf numFmtId="0" fontId="69" fillId="20" borderId="1" xfId="69" applyFont="1" applyFill="1" applyBorder="1" applyAlignment="1" applyProtection="1">
      <alignment horizontal="left" vertical="top" wrapText="1"/>
    </xf>
    <xf numFmtId="0" fontId="68" fillId="20" borderId="1" xfId="0" applyFont="1" applyFill="1" applyBorder="1" applyAlignment="1">
      <alignment horizontal="left" vertical="top"/>
    </xf>
    <xf numFmtId="0" fontId="67" fillId="20" borderId="12" xfId="0" applyFont="1" applyFill="1" applyBorder="1" applyAlignment="1">
      <alignment horizontal="left" vertical="top" wrapText="1"/>
    </xf>
    <xf numFmtId="0" fontId="39" fillId="9" borderId="0" xfId="0" applyFont="1" applyFill="1" applyAlignment="1">
      <alignment horizontal="center" vertical="center" wrapText="1"/>
    </xf>
    <xf numFmtId="0" fontId="60" fillId="13" borderId="13" xfId="0" applyFont="1" applyFill="1" applyBorder="1" applyAlignment="1">
      <alignment horizontal="center" vertical="center" wrapText="1"/>
    </xf>
    <xf numFmtId="0" fontId="60" fillId="10" borderId="11" xfId="0" applyFont="1" applyFill="1" applyBorder="1" applyAlignment="1">
      <alignment horizontal="center" vertical="center" wrapText="1"/>
    </xf>
    <xf numFmtId="0" fontId="60" fillId="13" borderId="11" xfId="0" applyFont="1" applyFill="1" applyBorder="1" applyAlignment="1">
      <alignment horizontal="center" vertical="center" wrapText="1"/>
    </xf>
    <xf numFmtId="0" fontId="60" fillId="13" borderId="30" xfId="0" applyFont="1" applyFill="1" applyBorder="1" applyAlignment="1">
      <alignment horizontal="center" vertical="center" wrapText="1"/>
    </xf>
    <xf numFmtId="0" fontId="60" fillId="13" borderId="1" xfId="0" applyFont="1" applyFill="1" applyBorder="1" applyAlignment="1">
      <alignment horizontal="center" vertical="center" wrapText="1"/>
    </xf>
    <xf numFmtId="0" fontId="71" fillId="11" borderId="1" xfId="0" applyFont="1" applyFill="1" applyBorder="1" applyAlignment="1">
      <alignment horizontal="center" vertical="center" wrapText="1"/>
    </xf>
    <xf numFmtId="0" fontId="20" fillId="11" borderId="1" xfId="0" applyFont="1" applyFill="1" applyBorder="1" applyAlignment="1">
      <alignment horizontal="center" vertical="center" wrapText="1"/>
    </xf>
    <xf numFmtId="0" fontId="20" fillId="11" borderId="1" xfId="0" applyFont="1" applyFill="1" applyBorder="1" applyAlignment="1">
      <alignment horizontal="left" vertical="top" wrapText="1"/>
    </xf>
    <xf numFmtId="0" fontId="20" fillId="11" borderId="1" xfId="0" applyFont="1" applyFill="1" applyBorder="1" applyAlignment="1">
      <alignment horizontal="left" vertical="center" wrapText="1"/>
    </xf>
    <xf numFmtId="0" fontId="33" fillId="14" borderId="10" xfId="0" applyFont="1" applyFill="1" applyBorder="1" applyAlignment="1">
      <alignment horizontal="left" vertical="center" wrapText="1"/>
    </xf>
    <xf numFmtId="0" fontId="33" fillId="15" borderId="12" xfId="0" applyFont="1" applyFill="1" applyBorder="1" applyAlignment="1">
      <alignment horizontal="left" vertical="center" wrapText="1"/>
    </xf>
    <xf numFmtId="0" fontId="33" fillId="14" borderId="2" xfId="0" applyFont="1" applyFill="1" applyBorder="1" applyAlignment="1">
      <alignment horizontal="center" vertical="center" wrapText="1"/>
    </xf>
    <xf numFmtId="0" fontId="33" fillId="15" borderId="12" xfId="0" applyFont="1" applyFill="1" applyBorder="1" applyAlignment="1">
      <alignment horizontal="center" vertical="center" wrapText="1"/>
    </xf>
    <xf numFmtId="0" fontId="33" fillId="15" borderId="0" xfId="0" applyFont="1" applyFill="1" applyAlignment="1">
      <alignment horizontal="center" vertical="center" wrapText="1"/>
    </xf>
    <xf numFmtId="0" fontId="65" fillId="16" borderId="1" xfId="0" applyFont="1" applyFill="1" applyBorder="1" applyAlignment="1">
      <alignment horizontal="center" vertical="center" wrapText="1"/>
    </xf>
    <xf numFmtId="0" fontId="71" fillId="16" borderId="1" xfId="0" applyFont="1" applyFill="1" applyBorder="1" applyAlignment="1">
      <alignment horizontal="center" vertical="center" wrapText="1"/>
    </xf>
    <xf numFmtId="0" fontId="7" fillId="16" borderId="1" xfId="0" applyFont="1" applyFill="1" applyBorder="1" applyAlignment="1">
      <alignment vertical="center" wrapText="1"/>
    </xf>
    <xf numFmtId="0" fontId="20" fillId="16" borderId="1" xfId="0" applyFont="1" applyFill="1" applyBorder="1" applyAlignment="1">
      <alignment vertical="center" wrapText="1"/>
    </xf>
    <xf numFmtId="0" fontId="72" fillId="16" borderId="1" xfId="0" applyFont="1" applyFill="1" applyBorder="1" applyAlignment="1">
      <alignment vertical="center" wrapText="1"/>
    </xf>
    <xf numFmtId="0" fontId="7" fillId="33" borderId="1" xfId="0" applyFont="1" applyFill="1" applyBorder="1" applyAlignment="1" applyProtection="1">
      <alignment horizontal="left" vertical="center" wrapText="1"/>
      <protection locked="0"/>
    </xf>
    <xf numFmtId="0" fontId="4" fillId="33" borderId="1" xfId="0" applyFont="1" applyFill="1" applyBorder="1" applyAlignment="1" applyProtection="1">
      <alignment horizontal="left" vertical="center" wrapText="1"/>
      <protection locked="0"/>
    </xf>
    <xf numFmtId="0" fontId="70" fillId="34" borderId="1" xfId="0" applyFont="1" applyFill="1" applyBorder="1" applyAlignment="1" applyProtection="1">
      <alignment horizontal="center" vertical="center" wrapText="1"/>
      <protection locked="0"/>
    </xf>
    <xf numFmtId="0" fontId="7" fillId="34" borderId="1" xfId="0" applyFont="1" applyFill="1" applyBorder="1" applyAlignment="1" applyProtection="1">
      <alignment horizontal="left" vertical="center" wrapText="1"/>
      <protection locked="0"/>
    </xf>
    <xf numFmtId="0" fontId="42" fillId="19" borderId="7" xfId="0" applyFont="1" applyFill="1" applyBorder="1" applyAlignment="1">
      <alignment horizontal="center" vertical="center" wrapText="1"/>
    </xf>
    <xf numFmtId="0" fontId="42" fillId="18" borderId="11" xfId="0" applyFont="1" applyFill="1" applyBorder="1" applyAlignment="1">
      <alignment horizontal="center" vertical="center" wrapText="1"/>
    </xf>
    <xf numFmtId="0" fontId="42" fillId="18" borderId="31" xfId="0" applyFont="1" applyFill="1" applyBorder="1" applyAlignment="1">
      <alignment horizontal="center" vertical="center" wrapText="1"/>
    </xf>
    <xf numFmtId="0" fontId="42" fillId="18" borderId="33" xfId="0" applyFont="1" applyFill="1" applyBorder="1" applyAlignment="1">
      <alignment horizontal="center" vertical="center" wrapText="1"/>
    </xf>
    <xf numFmtId="0" fontId="37" fillId="18" borderId="1" xfId="0" applyFont="1" applyFill="1" applyBorder="1" applyAlignment="1">
      <alignment horizontal="left" vertical="top" wrapText="1"/>
    </xf>
    <xf numFmtId="0" fontId="20" fillId="18" borderId="1" xfId="0" applyFont="1" applyFill="1" applyBorder="1" applyAlignment="1">
      <alignment horizontal="left" vertical="top" wrapText="1"/>
    </xf>
    <xf numFmtId="0" fontId="66" fillId="35" borderId="1" xfId="0" applyFont="1" applyFill="1" applyBorder="1" applyAlignment="1" applyProtection="1">
      <alignment horizontal="center" vertical="center" wrapText="1"/>
      <protection locked="0"/>
    </xf>
    <xf numFmtId="0" fontId="29" fillId="3" borderId="41" xfId="0" applyFont="1" applyFill="1" applyBorder="1" applyAlignment="1">
      <alignment horizontal="left" vertical="center" wrapText="1"/>
    </xf>
    <xf numFmtId="0" fontId="38" fillId="31" borderId="32" xfId="0" applyFont="1" applyFill="1" applyBorder="1" applyAlignment="1">
      <alignment horizontal="left" vertical="center" wrapText="1"/>
    </xf>
    <xf numFmtId="0" fontId="38" fillId="37" borderId="32" xfId="0" applyFont="1" applyFill="1" applyBorder="1" applyAlignment="1">
      <alignment horizontal="left" vertical="center" wrapText="1"/>
    </xf>
    <xf numFmtId="0" fontId="38" fillId="37" borderId="32" xfId="0" applyFont="1" applyFill="1" applyBorder="1" applyAlignment="1">
      <alignment horizontal="left" vertical="top" wrapText="1"/>
    </xf>
    <xf numFmtId="0" fontId="67" fillId="38" borderId="2" xfId="0" applyFont="1" applyFill="1" applyBorder="1" applyAlignment="1">
      <alignment horizontal="left" vertical="top" wrapText="1"/>
    </xf>
    <xf numFmtId="0" fontId="67" fillId="38" borderId="12" xfId="0" applyFont="1" applyFill="1" applyBorder="1" applyAlignment="1">
      <alignment horizontal="left" vertical="top" wrapText="1"/>
    </xf>
    <xf numFmtId="0" fontId="29" fillId="3" borderId="40" xfId="0" applyFont="1" applyFill="1" applyBorder="1" applyAlignment="1">
      <alignment horizontal="left" vertical="center" wrapText="1"/>
    </xf>
    <xf numFmtId="0" fontId="29" fillId="3" borderId="40" xfId="0" applyFont="1" applyFill="1" applyBorder="1" applyAlignment="1">
      <alignment horizontal="center" vertical="center" wrapText="1"/>
    </xf>
    <xf numFmtId="0" fontId="3" fillId="33" borderId="1" xfId="0" applyFont="1" applyFill="1" applyBorder="1" applyAlignment="1" applyProtection="1">
      <alignment horizontal="left" vertical="center" wrapText="1"/>
      <protection locked="0"/>
    </xf>
    <xf numFmtId="0" fontId="2" fillId="16" borderId="1" xfId="0" applyFont="1" applyFill="1" applyBorder="1" applyAlignment="1" applyProtection="1">
      <alignment vertical="center" wrapText="1"/>
      <protection locked="0"/>
    </xf>
    <xf numFmtId="0" fontId="22" fillId="31" borderId="35" xfId="0" applyFont="1" applyFill="1" applyBorder="1" applyAlignment="1">
      <alignment horizontal="left" vertical="center" wrapText="1"/>
    </xf>
    <xf numFmtId="0" fontId="68" fillId="20" borderId="2" xfId="0" applyFont="1" applyFill="1" applyBorder="1" applyAlignment="1">
      <alignment horizontal="left" vertical="top" wrapText="1"/>
    </xf>
    <xf numFmtId="0" fontId="67" fillId="38" borderId="1" xfId="0" applyFont="1" applyFill="1" applyBorder="1" applyAlignment="1">
      <alignment horizontal="left" vertical="top" wrapText="1"/>
    </xf>
    <xf numFmtId="0" fontId="68" fillId="38" borderId="1" xfId="0" applyFont="1" applyFill="1" applyBorder="1" applyAlignment="1">
      <alignment horizontal="left" vertical="top" wrapText="1"/>
    </xf>
    <xf numFmtId="0" fontId="67" fillId="20" borderId="2" xfId="0" applyFont="1" applyFill="1" applyBorder="1" applyAlignment="1">
      <alignment horizontal="left" vertical="top" wrapText="1"/>
    </xf>
    <xf numFmtId="0" fontId="83" fillId="0" borderId="0" xfId="0" applyFont="1"/>
    <xf numFmtId="0" fontId="84" fillId="0" borderId="0" xfId="0" applyFont="1" applyAlignment="1">
      <alignment horizontal="center"/>
    </xf>
    <xf numFmtId="0" fontId="74" fillId="0" borderId="0" xfId="0" applyFont="1"/>
    <xf numFmtId="0" fontId="32" fillId="0" borderId="0" xfId="0" applyFont="1" applyAlignment="1">
      <alignment horizontal="center"/>
    </xf>
    <xf numFmtId="0" fontId="85" fillId="0" borderId="1" xfId="0" applyFont="1" applyBorder="1" applyAlignment="1" applyProtection="1">
      <alignment horizontal="center"/>
      <protection locked="0"/>
    </xf>
    <xf numFmtId="0" fontId="86" fillId="0" borderId="0" xfId="0" applyFont="1"/>
    <xf numFmtId="0" fontId="21" fillId="0" borderId="0" xfId="0" applyFont="1"/>
    <xf numFmtId="0" fontId="87" fillId="0" borderId="0" xfId="0" applyFont="1" applyAlignment="1">
      <alignment vertical="center"/>
    </xf>
    <xf numFmtId="0" fontId="32" fillId="0" borderId="0" xfId="0" applyFont="1"/>
    <xf numFmtId="0" fontId="32" fillId="0" borderId="0" xfId="0" applyFont="1" applyAlignment="1">
      <alignment vertical="center"/>
    </xf>
    <xf numFmtId="0" fontId="32" fillId="0" borderId="0" xfId="0" applyFont="1" applyAlignment="1">
      <alignment horizontal="center" vertical="center"/>
    </xf>
    <xf numFmtId="0" fontId="88" fillId="36" borderId="0" xfId="0" applyFont="1" applyFill="1"/>
    <xf numFmtId="0" fontId="87" fillId="0" borderId="0" xfId="0" applyFont="1"/>
    <xf numFmtId="0" fontId="89" fillId="0" borderId="0" xfId="0" applyFont="1"/>
    <xf numFmtId="0" fontId="25" fillId="0" borderId="0" xfId="0" applyFont="1" applyAlignment="1">
      <alignment horizontal="center"/>
    </xf>
    <xf numFmtId="0" fontId="77" fillId="0" borderId="0" xfId="0" applyFont="1" applyAlignment="1">
      <alignment vertical="center" wrapText="1"/>
    </xf>
    <xf numFmtId="2" fontId="21" fillId="0" borderId="0" xfId="0" applyNumberFormat="1" applyFont="1" applyAlignment="1">
      <alignment horizontal="center" vertical="center"/>
    </xf>
    <xf numFmtId="0" fontId="21" fillId="0" borderId="0" xfId="0" applyFont="1" applyAlignment="1">
      <alignment horizontal="center"/>
    </xf>
    <xf numFmtId="0" fontId="90" fillId="0" borderId="0" xfId="69" applyFont="1" applyAlignment="1" applyProtection="1">
      <alignment horizontal="center"/>
    </xf>
    <xf numFmtId="0" fontId="91" fillId="0" borderId="0" xfId="0" applyFont="1"/>
    <xf numFmtId="2" fontId="91" fillId="0" borderId="0" xfId="0" applyNumberFormat="1" applyFont="1" applyAlignment="1">
      <alignment horizontal="center"/>
    </xf>
    <xf numFmtId="2" fontId="88" fillId="36" borderId="0" xfId="0" applyNumberFormat="1" applyFont="1" applyFill="1" applyAlignment="1">
      <alignment horizontal="center"/>
    </xf>
    <xf numFmtId="0" fontId="32" fillId="36" borderId="0" xfId="0" applyFont="1" applyFill="1" applyAlignment="1">
      <alignment horizontal="center"/>
    </xf>
    <xf numFmtId="0" fontId="32" fillId="36" borderId="0" xfId="0" applyFont="1" applyFill="1"/>
    <xf numFmtId="0" fontId="77" fillId="20" borderId="0" xfId="0" applyFont="1" applyFill="1" applyAlignment="1">
      <alignment wrapText="1"/>
    </xf>
    <xf numFmtId="0" fontId="32" fillId="20" borderId="0" xfId="0" applyFont="1" applyFill="1"/>
    <xf numFmtId="0" fontId="32" fillId="20" borderId="0" xfId="0" applyFont="1" applyFill="1" applyAlignment="1">
      <alignment horizontal="center"/>
    </xf>
    <xf numFmtId="0" fontId="21" fillId="20" borderId="0" xfId="0" applyFont="1" applyFill="1"/>
    <xf numFmtId="2" fontId="21" fillId="20" borderId="0" xfId="0" applyNumberFormat="1" applyFont="1" applyFill="1" applyAlignment="1">
      <alignment horizontal="center" vertical="center"/>
    </xf>
    <xf numFmtId="0" fontId="90" fillId="20" borderId="0" xfId="69" applyFont="1" applyFill="1" applyAlignment="1" applyProtection="1">
      <alignment horizontal="center"/>
    </xf>
    <xf numFmtId="0" fontId="92" fillId="20" borderId="0" xfId="0" applyFont="1" applyFill="1"/>
    <xf numFmtId="0" fontId="21" fillId="20" borderId="0" xfId="0" applyFont="1" applyFill="1" applyAlignment="1">
      <alignment horizontal="center"/>
    </xf>
    <xf numFmtId="0" fontId="91" fillId="20" borderId="0" xfId="0" applyFont="1" applyFill="1"/>
    <xf numFmtId="2" fontId="91" fillId="20" borderId="0" xfId="0" applyNumberFormat="1" applyFont="1" applyFill="1" applyAlignment="1">
      <alignment horizontal="center"/>
    </xf>
    <xf numFmtId="2" fontId="21" fillId="20" borderId="0" xfId="0" applyNumberFormat="1" applyFont="1" applyFill="1" applyAlignment="1">
      <alignment horizontal="center" vertical="top"/>
    </xf>
    <xf numFmtId="0" fontId="93" fillId="20" borderId="0" xfId="0" applyFont="1" applyFill="1"/>
    <xf numFmtId="0" fontId="94" fillId="20" borderId="0" xfId="69" applyFont="1" applyFill="1" applyAlignment="1" applyProtection="1">
      <alignment horizontal="center"/>
    </xf>
    <xf numFmtId="0" fontId="22" fillId="20" borderId="0" xfId="0" applyFont="1" applyFill="1"/>
    <xf numFmtId="0" fontId="88" fillId="20" borderId="0" xfId="0" applyFont="1" applyFill="1"/>
    <xf numFmtId="2" fontId="88" fillId="20" borderId="0" xfId="0" applyNumberFormat="1" applyFont="1" applyFill="1" applyAlignment="1">
      <alignment horizontal="center"/>
    </xf>
    <xf numFmtId="2" fontId="21" fillId="20" borderId="0" xfId="0" applyNumberFormat="1" applyFont="1" applyFill="1" applyAlignment="1">
      <alignment horizontal="center"/>
    </xf>
    <xf numFmtId="0" fontId="21" fillId="20" borderId="0" xfId="0" applyFont="1" applyFill="1" applyAlignment="1">
      <alignment horizontal="center" vertical="center"/>
    </xf>
    <xf numFmtId="0" fontId="22" fillId="0" borderId="0" xfId="0" applyFont="1" applyAlignment="1">
      <alignment vertical="center"/>
    </xf>
    <xf numFmtId="0" fontId="22" fillId="20" borderId="1" xfId="0" applyFont="1" applyFill="1" applyBorder="1" applyAlignment="1">
      <alignment horizontal="left" vertical="center" wrapText="1"/>
    </xf>
    <xf numFmtId="0" fontId="41" fillId="31" borderId="36" xfId="0" applyFont="1" applyFill="1" applyBorder="1" applyAlignment="1">
      <alignment horizontal="left" vertical="center" wrapText="1"/>
    </xf>
    <xf numFmtId="0" fontId="1" fillId="17" borderId="1"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22" fillId="16" borderId="1" xfId="0" applyFont="1" applyFill="1" applyBorder="1" applyAlignment="1">
      <alignment horizontal="center" vertical="center" wrapText="1"/>
    </xf>
    <xf numFmtId="0" fontId="22" fillId="18" borderId="1" xfId="0" applyFont="1" applyFill="1" applyBorder="1" applyAlignment="1">
      <alignment horizontal="center" vertical="center" wrapText="1"/>
    </xf>
    <xf numFmtId="0" fontId="22" fillId="31" borderId="0" xfId="0" applyFont="1" applyFill="1" applyAlignment="1">
      <alignment horizontal="left" vertical="center" wrapText="1"/>
    </xf>
    <xf numFmtId="0" fontId="71" fillId="18" borderId="1" xfId="0" applyFont="1" applyFill="1" applyBorder="1" applyAlignment="1">
      <alignment horizontal="center" vertical="center" wrapText="1"/>
    </xf>
    <xf numFmtId="0" fontId="73" fillId="20" borderId="32" xfId="0" applyFont="1" applyFill="1" applyBorder="1" applyAlignment="1">
      <alignment horizontal="left" vertical="center" wrapText="1"/>
    </xf>
    <xf numFmtId="0" fontId="73" fillId="20" borderId="16" xfId="0" applyFont="1" applyFill="1" applyBorder="1" applyAlignment="1">
      <alignment horizontal="left" vertical="center" wrapText="1"/>
    </xf>
    <xf numFmtId="0" fontId="25" fillId="0" borderId="0" xfId="0" applyFont="1" applyAlignment="1">
      <alignment wrapText="1"/>
    </xf>
    <xf numFmtId="0" fontId="22" fillId="31" borderId="1" xfId="0" applyFont="1" applyFill="1" applyBorder="1" applyAlignment="1">
      <alignment horizontal="left" vertical="center" wrapText="1"/>
    </xf>
    <xf numFmtId="0" fontId="22" fillId="31" borderId="0" xfId="0" applyFont="1" applyFill="1" applyAlignment="1">
      <alignment horizontal="left" vertical="top" wrapText="1"/>
    </xf>
    <xf numFmtId="0" fontId="0" fillId="0" borderId="0" xfId="0" applyAlignment="1">
      <alignment wrapText="1"/>
    </xf>
    <xf numFmtId="0" fontId="22" fillId="31" borderId="2" xfId="0" applyFont="1" applyFill="1" applyBorder="1" applyAlignment="1">
      <alignment horizontal="left" vertical="center" wrapText="1"/>
    </xf>
    <xf numFmtId="0" fontId="22" fillId="31" borderId="12" xfId="0" applyFont="1" applyFill="1" applyBorder="1" applyAlignment="1">
      <alignment horizontal="left" vertical="center" wrapText="1"/>
    </xf>
    <xf numFmtId="0" fontId="22" fillId="31" borderId="3" xfId="0" applyFont="1" applyFill="1" applyBorder="1" applyAlignment="1">
      <alignment horizontal="left" vertical="center" wrapText="1"/>
    </xf>
    <xf numFmtId="0" fontId="22" fillId="0" borderId="1" xfId="0" applyFont="1" applyBorder="1" applyAlignment="1">
      <alignment horizontal="center" vertical="center"/>
    </xf>
    <xf numFmtId="0" fontId="0" fillId="0" borderId="3" xfId="0" applyBorder="1"/>
    <xf numFmtId="2" fontId="23" fillId="20" borderId="39" xfId="0" applyNumberFormat="1" applyFont="1" applyFill="1" applyBorder="1" applyAlignment="1">
      <alignment horizontal="center" vertical="center"/>
    </xf>
    <xf numFmtId="0" fontId="50" fillId="20" borderId="0" xfId="69" applyFill="1" applyAlignment="1" applyProtection="1">
      <alignment horizontal="center"/>
    </xf>
    <xf numFmtId="0" fontId="73" fillId="20" borderId="16" xfId="1" applyFont="1" applyFill="1" applyBorder="1" applyAlignment="1">
      <alignment horizontal="left" vertical="center" wrapText="1"/>
    </xf>
    <xf numFmtId="0" fontId="67" fillId="20" borderId="1" xfId="0" applyFont="1" applyFill="1" applyBorder="1" applyAlignment="1">
      <alignment horizontal="center" vertical="center" wrapText="1"/>
    </xf>
    <xf numFmtId="0" fontId="22" fillId="0" borderId="0" xfId="0" applyFont="1" applyAlignment="1">
      <alignment horizontal="center" vertical="center" wrapText="1"/>
    </xf>
    <xf numFmtId="0" fontId="37" fillId="20" borderId="1" xfId="0" applyFont="1" applyFill="1" applyBorder="1" applyAlignment="1">
      <alignment horizontal="center" vertical="center" wrapText="1"/>
    </xf>
    <xf numFmtId="0" fontId="22" fillId="0" borderId="0" xfId="0" applyFont="1" applyAlignment="1">
      <alignment horizontal="center" vertical="center"/>
    </xf>
    <xf numFmtId="0" fontId="67" fillId="42" borderId="1" xfId="0" applyFont="1" applyFill="1" applyBorder="1" applyAlignment="1">
      <alignment horizontal="center" vertical="center" wrapText="1"/>
    </xf>
    <xf numFmtId="0" fontId="33" fillId="3" borderId="10" xfId="0" applyFont="1" applyFill="1" applyBorder="1" applyAlignment="1">
      <alignment horizontal="center" vertical="center" wrapText="1"/>
    </xf>
    <xf numFmtId="0" fontId="75" fillId="42" borderId="1" xfId="0" applyFont="1" applyFill="1" applyBorder="1" applyAlignment="1">
      <alignment horizontal="left" vertical="center" wrapText="1"/>
    </xf>
    <xf numFmtId="0" fontId="35" fillId="43" borderId="1" xfId="0" applyFont="1" applyFill="1" applyBorder="1" applyAlignment="1" applyProtection="1">
      <alignment horizontal="left" vertical="center" wrapText="1"/>
      <protection locked="0"/>
    </xf>
    <xf numFmtId="0" fontId="22" fillId="42" borderId="1" xfId="0" applyFont="1" applyFill="1" applyBorder="1" applyAlignment="1">
      <alignment horizontal="left" vertical="center"/>
    </xf>
    <xf numFmtId="0" fontId="65" fillId="42" borderId="1" xfId="0" applyFont="1" applyFill="1" applyBorder="1" applyAlignment="1">
      <alignment horizontal="left" vertical="center" wrapText="1"/>
    </xf>
    <xf numFmtId="0" fontId="35" fillId="42" borderId="1" xfId="0" applyFont="1" applyFill="1" applyBorder="1" applyAlignment="1" applyProtection="1">
      <alignment horizontal="left" vertical="center" wrapText="1"/>
      <protection locked="0"/>
    </xf>
    <xf numFmtId="0" fontId="65" fillId="43" borderId="1" xfId="0" applyFont="1" applyFill="1" applyBorder="1" applyAlignment="1">
      <alignment horizontal="left" vertical="center" wrapText="1"/>
    </xf>
    <xf numFmtId="0" fontId="22" fillId="42" borderId="1" xfId="0" applyFont="1" applyFill="1" applyBorder="1" applyAlignment="1">
      <alignment horizontal="left" vertical="center" wrapText="1"/>
    </xf>
    <xf numFmtId="0" fontId="65" fillId="43" borderId="1" xfId="0" applyFont="1" applyFill="1" applyBorder="1" applyAlignment="1">
      <alignment horizontal="left" vertical="top" wrapText="1"/>
    </xf>
    <xf numFmtId="0" fontId="41" fillId="42" borderId="1" xfId="0" applyFont="1" applyFill="1" applyBorder="1" applyAlignment="1">
      <alignment horizontal="left" vertical="center" wrapText="1"/>
    </xf>
    <xf numFmtId="0" fontId="70" fillId="44" borderId="37" xfId="0" applyFont="1" applyFill="1" applyBorder="1" applyAlignment="1">
      <alignment vertical="center" wrapText="1"/>
    </xf>
    <xf numFmtId="0" fontId="38" fillId="20" borderId="32" xfId="0" applyFont="1" applyFill="1" applyBorder="1" applyAlignment="1">
      <alignment horizontal="left" vertical="center" wrapText="1"/>
    </xf>
    <xf numFmtId="0" fontId="38" fillId="32" borderId="32" xfId="0" applyFont="1" applyFill="1" applyBorder="1" applyAlignment="1">
      <alignment horizontal="left" vertical="center" wrapText="1"/>
    </xf>
    <xf numFmtId="0" fontId="67" fillId="20" borderId="3" xfId="0" applyFont="1" applyFill="1" applyBorder="1" applyAlignment="1">
      <alignment horizontal="center" vertical="center" wrapText="1"/>
    </xf>
    <xf numFmtId="0" fontId="68" fillId="20" borderId="3" xfId="0" applyFont="1" applyFill="1" applyBorder="1" applyAlignment="1">
      <alignment horizontal="left" vertical="top" wrapText="1"/>
    </xf>
    <xf numFmtId="0" fontId="26" fillId="20" borderId="3" xfId="0" applyFont="1" applyFill="1" applyBorder="1" applyAlignment="1">
      <alignment horizontal="center" vertical="center"/>
    </xf>
    <xf numFmtId="2" fontId="23" fillId="20" borderId="3" xfId="0" applyNumberFormat="1" applyFont="1" applyFill="1" applyBorder="1" applyAlignment="1">
      <alignment horizontal="center" vertical="center"/>
    </xf>
    <xf numFmtId="0" fontId="30" fillId="0" borderId="3" xfId="0" applyFont="1" applyBorder="1" applyAlignment="1">
      <alignment horizontal="left" vertical="center" wrapText="1"/>
    </xf>
    <xf numFmtId="9" fontId="23" fillId="0" borderId="3" xfId="4" applyFont="1" applyBorder="1" applyAlignment="1" applyProtection="1">
      <alignment horizontal="left" vertical="center" wrapText="1"/>
    </xf>
    <xf numFmtId="0" fontId="23" fillId="0" borderId="3" xfId="0" applyFont="1" applyBorder="1" applyAlignment="1">
      <alignment horizontal="center" vertical="center"/>
    </xf>
    <xf numFmtId="0" fontId="65" fillId="20" borderId="1" xfId="0" applyFont="1" applyFill="1" applyBorder="1" applyAlignment="1">
      <alignment horizontal="center" vertical="center" wrapText="1"/>
    </xf>
    <xf numFmtId="0" fontId="7" fillId="45" borderId="1" xfId="0" applyFont="1" applyFill="1" applyBorder="1" applyAlignment="1">
      <alignment horizontal="center" vertical="center" wrapText="1"/>
    </xf>
    <xf numFmtId="0" fontId="70" fillId="32" borderId="1" xfId="0" applyFont="1" applyFill="1" applyBorder="1" applyAlignment="1" applyProtection="1">
      <alignment horizontal="center" vertical="center" wrapText="1"/>
      <protection locked="0"/>
    </xf>
    <xf numFmtId="0" fontId="71" fillId="20" borderId="1"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22" fillId="20" borderId="1" xfId="0" applyFont="1" applyFill="1" applyBorder="1" applyAlignment="1">
      <alignment horizontal="center" vertical="center" wrapText="1"/>
    </xf>
    <xf numFmtId="0" fontId="80" fillId="39" borderId="45" xfId="0" applyFont="1" applyFill="1" applyBorder="1" applyAlignment="1">
      <alignment horizontal="center" vertical="center"/>
    </xf>
    <xf numFmtId="0" fontId="81" fillId="0" borderId="45" xfId="0" applyFont="1" applyBorder="1" applyAlignment="1">
      <alignment horizontal="center"/>
    </xf>
    <xf numFmtId="0" fontId="82" fillId="41" borderId="16" xfId="69" applyFont="1" applyFill="1" applyBorder="1" applyAlignment="1">
      <alignment horizontal="center" vertical="top"/>
    </xf>
    <xf numFmtId="0" fontId="82" fillId="41" borderId="23" xfId="69" applyFont="1" applyFill="1" applyBorder="1" applyAlignment="1">
      <alignment horizontal="center" vertical="top"/>
    </xf>
    <xf numFmtId="0" fontId="82" fillId="41" borderId="4" xfId="69" applyFont="1" applyFill="1" applyBorder="1" applyAlignment="1">
      <alignment horizontal="center" vertical="top"/>
    </xf>
    <xf numFmtId="0" fontId="80" fillId="39" borderId="44" xfId="0" applyFont="1" applyFill="1" applyBorder="1" applyAlignment="1">
      <alignment horizontal="center" vertical="center"/>
    </xf>
    <xf numFmtId="0" fontId="81" fillId="0" borderId="44" xfId="0" applyFont="1" applyBorder="1" applyAlignment="1">
      <alignment horizontal="center"/>
    </xf>
    <xf numFmtId="0" fontId="79" fillId="0" borderId="16" xfId="0" applyFont="1" applyBorder="1" applyAlignment="1">
      <alignment horizontal="center" vertical="center" wrapText="1"/>
    </xf>
    <xf numFmtId="0" fontId="49" fillId="0" borderId="4" xfId="0" applyFont="1" applyBorder="1" applyAlignment="1">
      <alignment vertical="center"/>
    </xf>
    <xf numFmtId="0" fontId="79" fillId="0" borderId="16" xfId="0" applyFont="1" applyBorder="1" applyAlignment="1">
      <alignment horizontal="center" wrapText="1"/>
    </xf>
    <xf numFmtId="0" fontId="49" fillId="0" borderId="4" xfId="0" applyFont="1" applyBorder="1" applyAlignment="1">
      <alignment horizontal="center"/>
    </xf>
    <xf numFmtId="0" fontId="78" fillId="0" borderId="16" xfId="0" applyFont="1" applyBorder="1" applyAlignment="1">
      <alignment horizontal="left" vertical="top" wrapText="1"/>
    </xf>
    <xf numFmtId="0" fontId="78" fillId="0" borderId="4" xfId="0" applyFont="1" applyBorder="1" applyAlignment="1">
      <alignment horizontal="left" vertical="top" wrapText="1"/>
    </xf>
    <xf numFmtId="0" fontId="78" fillId="0" borderId="16" xfId="0" applyFont="1" applyBorder="1" applyAlignment="1">
      <alignment horizontal="center" wrapText="1"/>
    </xf>
    <xf numFmtId="0" fontId="74" fillId="0" borderId="4" xfId="0" applyFont="1" applyBorder="1"/>
    <xf numFmtId="0" fontId="76" fillId="40" borderId="14" xfId="0" applyFont="1" applyFill="1" applyBorder="1" applyAlignment="1">
      <alignment horizontal="left" vertical="center" wrapText="1"/>
    </xf>
    <xf numFmtId="0" fontId="22" fillId="24" borderId="26" xfId="0" applyFont="1" applyFill="1" applyBorder="1" applyAlignment="1">
      <alignment horizontal="center" vertical="center" wrapText="1"/>
    </xf>
    <xf numFmtId="0" fontId="0" fillId="0" borderId="25" xfId="0" applyBorder="1" applyAlignment="1">
      <alignment horizontal="center" vertical="center"/>
    </xf>
    <xf numFmtId="0" fontId="44" fillId="22" borderId="1" xfId="0" applyFont="1" applyFill="1" applyBorder="1" applyAlignment="1">
      <alignment horizontal="center" vertical="top" wrapText="1"/>
    </xf>
    <xf numFmtId="0" fontId="44" fillId="22" borderId="1" xfId="0" applyFont="1" applyFill="1" applyBorder="1" applyAlignment="1">
      <alignment horizontal="center" vertical="top"/>
    </xf>
    <xf numFmtId="0" fontId="22" fillId="24" borderId="1" xfId="0" applyFont="1" applyFill="1" applyBorder="1" applyAlignment="1">
      <alignment horizontal="center" vertical="center" wrapText="1"/>
    </xf>
    <xf numFmtId="0" fontId="22" fillId="0" borderId="1" xfId="0" applyFont="1" applyBorder="1" applyAlignment="1">
      <alignment horizontal="center" vertical="center"/>
    </xf>
    <xf numFmtId="0" fontId="95" fillId="5" borderId="20" xfId="0" applyFont="1" applyFill="1" applyBorder="1" applyAlignment="1">
      <alignment horizontal="left" vertical="center" wrapText="1"/>
    </xf>
    <xf numFmtId="0" fontId="49" fillId="0" borderId="5" xfId="0" applyFont="1" applyBorder="1" applyAlignment="1">
      <alignment horizontal="left" vertical="center"/>
    </xf>
    <xf numFmtId="0" fontId="49" fillId="0" borderId="7" xfId="0" applyFont="1" applyBorder="1" applyAlignment="1">
      <alignment horizontal="left" vertical="center"/>
    </xf>
    <xf numFmtId="0" fontId="21" fillId="5" borderId="39" xfId="0" applyFont="1" applyFill="1" applyBorder="1" applyAlignment="1">
      <alignment horizontal="center" vertical="center" wrapText="1"/>
    </xf>
    <xf numFmtId="0" fontId="0" fillId="0" borderId="43" xfId="0" applyBorder="1" applyAlignment="1">
      <alignment horizontal="center" vertical="center"/>
    </xf>
    <xf numFmtId="0" fontId="48" fillId="25" borderId="16" xfId="0" applyFont="1" applyFill="1" applyBorder="1" applyAlignment="1">
      <alignment horizontal="center" vertical="center"/>
    </xf>
    <xf numFmtId="0" fontId="49" fillId="25" borderId="27" xfId="0" applyFont="1" applyFill="1" applyBorder="1" applyAlignment="1">
      <alignment horizontal="center" vertical="center"/>
    </xf>
    <xf numFmtId="0" fontId="21" fillId="25" borderId="16" xfId="0" applyFont="1" applyFill="1" applyBorder="1" applyAlignment="1">
      <alignment horizontal="center" vertical="top" wrapText="1"/>
    </xf>
    <xf numFmtId="0" fontId="0" fillId="0" borderId="27" xfId="0" applyBorder="1" applyAlignment="1">
      <alignment horizontal="center" vertical="top" wrapText="1"/>
    </xf>
    <xf numFmtId="0" fontId="48" fillId="5" borderId="28" xfId="0" applyFont="1" applyFill="1" applyBorder="1" applyAlignment="1">
      <alignment horizontal="center" vertical="center" wrapText="1"/>
    </xf>
    <xf numFmtId="0" fontId="0" fillId="0" borderId="29" xfId="0" applyBorder="1" applyAlignment="1">
      <alignment horizontal="center" vertical="center" wrapText="1"/>
    </xf>
    <xf numFmtId="0" fontId="44" fillId="22" borderId="16" xfId="0" applyFont="1" applyFill="1" applyBorder="1" applyAlignment="1">
      <alignment horizontal="center" vertical="center" wrapText="1"/>
    </xf>
    <xf numFmtId="0" fontId="44" fillId="22" borderId="23" xfId="0" applyFont="1" applyFill="1" applyBorder="1" applyAlignment="1">
      <alignment horizontal="center" vertical="center" wrapText="1"/>
    </xf>
    <xf numFmtId="0" fontId="44" fillId="22" borderId="4" xfId="0" applyFont="1" applyFill="1" applyBorder="1" applyAlignment="1">
      <alignment horizontal="center" vertical="center" wrapText="1"/>
    </xf>
    <xf numFmtId="0" fontId="45" fillId="23" borderId="16" xfId="0" applyFont="1" applyFill="1" applyBorder="1" applyAlignment="1">
      <alignment vertical="center" wrapText="1"/>
    </xf>
    <xf numFmtId="0" fontId="21" fillId="0" borderId="4" xfId="0" applyFont="1" applyBorder="1" applyAlignment="1">
      <alignment vertical="center" wrapText="1"/>
    </xf>
    <xf numFmtId="0" fontId="21" fillId="0" borderId="16" xfId="0" applyFont="1" applyBorder="1" applyAlignment="1">
      <alignment horizontal="left" wrapText="1"/>
    </xf>
    <xf numFmtId="0" fontId="21" fillId="0" borderId="4" xfId="0" applyFont="1" applyBorder="1" applyAlignment="1">
      <alignment horizontal="left" wrapText="1"/>
    </xf>
    <xf numFmtId="0" fontId="41" fillId="42" borderId="1" xfId="0" applyFont="1" applyFill="1" applyBorder="1" applyAlignment="1">
      <alignment horizontal="left" vertical="center" wrapText="1"/>
    </xf>
    <xf numFmtId="0" fontId="0" fillId="42" borderId="1" xfId="0" applyFill="1" applyBorder="1" applyAlignment="1">
      <alignment horizontal="left" vertical="center" wrapText="1"/>
    </xf>
    <xf numFmtId="0" fontId="22" fillId="42" borderId="1" xfId="0" applyFont="1" applyFill="1" applyBorder="1" applyAlignment="1">
      <alignment horizontal="left" vertical="center"/>
    </xf>
    <xf numFmtId="0" fontId="31" fillId="12" borderId="0" xfId="0" applyFont="1" applyFill="1" applyAlignment="1">
      <alignment horizontal="left" vertical="center" wrapText="1"/>
    </xf>
    <xf numFmtId="0" fontId="0" fillId="0" borderId="0" xfId="0" applyAlignment="1">
      <alignment horizontal="left" vertical="center"/>
    </xf>
    <xf numFmtId="0" fontId="22" fillId="42" borderId="1" xfId="0" applyFont="1" applyFill="1" applyBorder="1" applyAlignment="1">
      <alignment horizontal="left" vertical="center" wrapText="1"/>
    </xf>
    <xf numFmtId="0" fontId="0" fillId="42" borderId="1" xfId="0" applyFill="1" applyBorder="1"/>
    <xf numFmtId="0" fontId="0" fillId="42" borderId="1" xfId="0" applyFill="1" applyBorder="1" applyAlignment="1">
      <alignment horizontal="left" vertical="center"/>
    </xf>
    <xf numFmtId="0" fontId="22" fillId="42" borderId="1" xfId="0" applyFont="1" applyFill="1" applyBorder="1" applyAlignment="1">
      <alignment horizontal="center" vertical="center"/>
    </xf>
    <xf numFmtId="0" fontId="0" fillId="42" borderId="1" xfId="0" applyFill="1" applyBorder="1" applyAlignment="1">
      <alignment horizontal="center" vertical="center"/>
    </xf>
    <xf numFmtId="0" fontId="41" fillId="42" borderId="2" xfId="0" applyFont="1" applyFill="1" applyBorder="1" applyAlignment="1">
      <alignment horizontal="left" vertical="center" wrapText="1"/>
    </xf>
    <xf numFmtId="0" fontId="0" fillId="0" borderId="3" xfId="0" applyBorder="1" applyAlignment="1">
      <alignment horizontal="left" vertical="center" wrapText="1"/>
    </xf>
    <xf numFmtId="0" fontId="67" fillId="20" borderId="2" xfId="0" applyFont="1" applyFill="1" applyBorder="1" applyAlignment="1">
      <alignment horizontal="left" vertical="top" wrapText="1"/>
    </xf>
    <xf numFmtId="0" fontId="22" fillId="0" borderId="3" xfId="0" applyFont="1" applyBorder="1" applyAlignment="1">
      <alignment horizontal="left" vertical="top" wrapText="1"/>
    </xf>
    <xf numFmtId="0" fontId="24" fillId="6" borderId="0" xfId="0" applyFont="1" applyFill="1" applyAlignment="1">
      <alignment horizontal="left" vertical="center"/>
    </xf>
    <xf numFmtId="0" fontId="67" fillId="20" borderId="1" xfId="0" applyFont="1" applyFill="1" applyBorder="1" applyAlignment="1">
      <alignment horizontal="left" vertical="top" wrapText="1"/>
    </xf>
    <xf numFmtId="0" fontId="36" fillId="6" borderId="17" xfId="0" applyFont="1" applyFill="1" applyBorder="1" applyAlignment="1">
      <alignment horizontal="left" vertical="center" wrapText="1"/>
    </xf>
    <xf numFmtId="0" fontId="40" fillId="6" borderId="14" xfId="0" applyFont="1" applyFill="1" applyBorder="1" applyAlignment="1">
      <alignment horizontal="left" vertical="center" wrapText="1"/>
    </xf>
    <xf numFmtId="0" fontId="40" fillId="6" borderId="14" xfId="0" applyFont="1" applyFill="1" applyBorder="1" applyAlignment="1">
      <alignment vertical="center" wrapText="1"/>
    </xf>
    <xf numFmtId="0" fontId="68" fillId="20" borderId="1" xfId="0" applyFont="1" applyFill="1" applyBorder="1" applyAlignment="1">
      <alignment horizontal="left" vertical="top" wrapText="1"/>
    </xf>
    <xf numFmtId="0" fontId="19" fillId="9" borderId="18" xfId="0" applyFont="1" applyFill="1" applyBorder="1" applyAlignment="1">
      <alignment horizontal="left" vertical="center" wrapText="1"/>
    </xf>
    <xf numFmtId="0" fontId="39" fillId="9" borderId="19" xfId="0" applyFont="1" applyFill="1" applyBorder="1" applyAlignment="1">
      <alignment horizontal="left" vertical="center" wrapText="1"/>
    </xf>
    <xf numFmtId="0" fontId="25" fillId="9" borderId="14" xfId="0" applyFont="1" applyFill="1" applyBorder="1"/>
    <xf numFmtId="0" fontId="0" fillId="0" borderId="14" xfId="0" applyBorder="1"/>
    <xf numFmtId="0" fontId="18" fillId="2" borderId="15" xfId="0" applyFont="1" applyFill="1" applyBorder="1" applyAlignment="1">
      <alignment horizontal="left" vertical="center" wrapText="1"/>
    </xf>
    <xf numFmtId="0" fontId="18" fillId="2" borderId="0" xfId="0" applyFont="1" applyFill="1" applyAlignment="1">
      <alignment horizontal="left" vertical="center" wrapText="1"/>
    </xf>
    <xf numFmtId="0" fontId="0" fillId="0" borderId="0" xfId="0"/>
    <xf numFmtId="0" fontId="36" fillId="4" borderId="15" xfId="0" applyFont="1" applyFill="1" applyBorder="1" applyAlignment="1">
      <alignment horizontal="left" vertical="center" wrapText="1"/>
    </xf>
    <xf numFmtId="0" fontId="36" fillId="4" borderId="0" xfId="0" applyFont="1" applyFill="1" applyAlignment="1">
      <alignment horizontal="left" vertical="center" wrapText="1"/>
    </xf>
    <xf numFmtId="0" fontId="67" fillId="38" borderId="1" xfId="0" applyFont="1" applyFill="1" applyBorder="1" applyAlignment="1">
      <alignment horizontal="left" vertical="top" wrapText="1"/>
    </xf>
    <xf numFmtId="0" fontId="22" fillId="31" borderId="35" xfId="0" applyFont="1" applyFill="1" applyBorder="1" applyAlignment="1">
      <alignment horizontal="left" vertical="center" wrapText="1"/>
    </xf>
    <xf numFmtId="2" fontId="23" fillId="20" borderId="32" xfId="0" applyNumberFormat="1" applyFont="1" applyFill="1" applyBorder="1" applyAlignment="1">
      <alignment horizontal="center" vertical="center"/>
    </xf>
    <xf numFmtId="0" fontId="0" fillId="0" borderId="33" xfId="0" applyBorder="1" applyAlignment="1">
      <alignment horizontal="center" vertical="center"/>
    </xf>
    <xf numFmtId="0" fontId="0" fillId="0" borderId="39" xfId="0" applyBorder="1" applyAlignment="1">
      <alignment horizontal="center" vertical="center"/>
    </xf>
    <xf numFmtId="0" fontId="22" fillId="0" borderId="35" xfId="0" applyFont="1" applyBorder="1" applyAlignment="1">
      <alignment horizontal="center" vertical="center"/>
    </xf>
    <xf numFmtId="0" fontId="22" fillId="0" borderId="35" xfId="0" applyFont="1" applyBorder="1" applyAlignment="1">
      <alignment horizontal="center"/>
    </xf>
    <xf numFmtId="2" fontId="23" fillId="20" borderId="2" xfId="0" applyNumberFormat="1" applyFont="1" applyFill="1"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22" fillId="20" borderId="2" xfId="0" applyFont="1" applyFill="1" applyBorder="1" applyAlignment="1">
      <alignment horizontal="left" vertical="center" wrapText="1"/>
    </xf>
    <xf numFmtId="0" fontId="22" fillId="0" borderId="3" xfId="0" applyFont="1" applyBorder="1" applyAlignment="1">
      <alignment horizontal="left" vertical="center" wrapText="1"/>
    </xf>
    <xf numFmtId="0" fontId="73" fillId="20" borderId="32" xfId="0" applyFont="1" applyFill="1" applyBorder="1" applyAlignment="1">
      <alignment horizontal="center" vertical="center" wrapText="1"/>
    </xf>
    <xf numFmtId="0" fontId="0" fillId="0" borderId="33" xfId="0" applyBorder="1" applyAlignment="1">
      <alignment horizontal="center" vertical="center" wrapText="1"/>
    </xf>
    <xf numFmtId="0" fontId="22" fillId="0" borderId="12" xfId="0" applyFont="1" applyBorder="1" applyAlignment="1">
      <alignment horizontal="left" vertical="top" wrapText="1"/>
    </xf>
    <xf numFmtId="0" fontId="67" fillId="20" borderId="2" xfId="0" applyFont="1" applyFill="1" applyBorder="1" applyAlignment="1">
      <alignment horizontal="center" vertical="center" wrapText="1"/>
    </xf>
    <xf numFmtId="0" fontId="22" fillId="0" borderId="12" xfId="0" applyFont="1" applyBorder="1" applyAlignment="1">
      <alignment horizontal="center" vertical="center" wrapText="1"/>
    </xf>
    <xf numFmtId="0" fontId="22" fillId="0" borderId="3" xfId="0" applyFont="1" applyBorder="1" applyAlignment="1">
      <alignment horizontal="center" vertical="center" wrapText="1"/>
    </xf>
    <xf numFmtId="0" fontId="67" fillId="20" borderId="22" xfId="0" applyFont="1" applyFill="1" applyBorder="1" applyAlignment="1">
      <alignment horizontal="left" vertical="center" wrapText="1"/>
    </xf>
    <xf numFmtId="0" fontId="22" fillId="0" borderId="35" xfId="0" applyFont="1" applyBorder="1" applyAlignment="1">
      <alignment vertical="center"/>
    </xf>
    <xf numFmtId="0" fontId="22" fillId="0" borderId="38" xfId="0" applyFont="1" applyBorder="1" applyAlignment="1">
      <alignment vertical="center"/>
    </xf>
    <xf numFmtId="0" fontId="67" fillId="20" borderId="2" xfId="0" applyFont="1" applyFill="1" applyBorder="1" applyAlignment="1">
      <alignment horizontal="left" vertical="center" wrapText="1"/>
    </xf>
    <xf numFmtId="0" fontId="22" fillId="0" borderId="12" xfId="0" applyFont="1" applyBorder="1" applyAlignment="1">
      <alignment horizontal="left" vertical="center" wrapText="1"/>
    </xf>
    <xf numFmtId="2" fontId="23" fillId="20" borderId="39" xfId="0" applyNumberFormat="1" applyFont="1" applyFill="1" applyBorder="1" applyAlignment="1">
      <alignment horizontal="center" vertical="center"/>
    </xf>
    <xf numFmtId="0" fontId="0" fillId="0" borderId="3" xfId="0" applyBorder="1" applyAlignment="1">
      <alignment wrapText="1"/>
    </xf>
    <xf numFmtId="0" fontId="0" fillId="0" borderId="12" xfId="0" applyBorder="1" applyAlignment="1">
      <alignment horizontal="left" vertical="center" wrapText="1"/>
    </xf>
    <xf numFmtId="0" fontId="67" fillId="20" borderId="22" xfId="0" applyFont="1" applyFill="1" applyBorder="1" applyAlignment="1">
      <alignment horizontal="center" vertical="center" wrapText="1"/>
    </xf>
    <xf numFmtId="0" fontId="0" fillId="0" borderId="35" xfId="0" applyBorder="1" applyAlignment="1">
      <alignment horizontal="center" vertical="center" wrapText="1"/>
    </xf>
    <xf numFmtId="0" fontId="0" fillId="0" borderId="38" xfId="0" applyBorder="1" applyAlignment="1">
      <alignment horizontal="center" vertical="center" wrapText="1"/>
    </xf>
    <xf numFmtId="0" fontId="22" fillId="0" borderId="38" xfId="0" applyFont="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wrapText="1"/>
    </xf>
    <xf numFmtId="0" fontId="0" fillId="0" borderId="3" xfId="0" applyBorder="1" applyAlignment="1">
      <alignment horizontal="center" vertical="center" wrapText="1"/>
    </xf>
    <xf numFmtId="0" fontId="73" fillId="20" borderId="2" xfId="0" applyFont="1" applyFill="1" applyBorder="1" applyAlignment="1">
      <alignment horizontal="center" vertical="center" wrapText="1"/>
    </xf>
    <xf numFmtId="0" fontId="0" fillId="0" borderId="32" xfId="0" applyBorder="1" applyAlignment="1">
      <alignment horizontal="center" vertical="center"/>
    </xf>
  </cellXfs>
  <cellStyles count="80">
    <cellStyle name="Bad" xfId="71" builtinId="27"/>
    <cellStyle name="Good" xfId="70" builtinId="26"/>
    <cellStyle name="Hyperlink" xfId="69" builtinId="8"/>
    <cellStyle name="Neutral" xfId="72" builtinId="28"/>
    <cellStyle name="Normal" xfId="0" builtinId="0"/>
    <cellStyle name="Normal 2" xfId="1" xr:uid="{00000000-0005-0000-0000-000005000000}"/>
    <cellStyle name="Normal 2 2" xfId="5" xr:uid="{00000000-0005-0000-0000-000006000000}"/>
    <cellStyle name="Normal 2 2 2" xfId="11" xr:uid="{00000000-0005-0000-0000-000007000000}"/>
    <cellStyle name="Normal 2 2 2 2" xfId="26" xr:uid="{00000000-0005-0000-0000-000008000000}"/>
    <cellStyle name="Normal 2 2 2 2 2" xfId="40" xr:uid="{00000000-0005-0000-0000-000009000000}"/>
    <cellStyle name="Normal 2 2 2 3" xfId="39" xr:uid="{00000000-0005-0000-0000-00000A000000}"/>
    <cellStyle name="Normal 2 2 3" xfId="20" xr:uid="{00000000-0005-0000-0000-00000B000000}"/>
    <cellStyle name="Normal 2 2 3 2" xfId="41" xr:uid="{00000000-0005-0000-0000-00000C000000}"/>
    <cellStyle name="Normal 2 2 4" xfId="38" xr:uid="{00000000-0005-0000-0000-00000D000000}"/>
    <cellStyle name="Normal 2 2 5" xfId="76" xr:uid="{00000000-0005-0000-0000-00000E000000}"/>
    <cellStyle name="Normal 2 3" xfId="8" xr:uid="{00000000-0005-0000-0000-00000F000000}"/>
    <cellStyle name="Normal 2 3 2" xfId="23" xr:uid="{00000000-0005-0000-0000-000010000000}"/>
    <cellStyle name="Normal 2 3 2 2" xfId="43" xr:uid="{00000000-0005-0000-0000-000011000000}"/>
    <cellStyle name="Normal 2 3 3" xfId="42" xr:uid="{00000000-0005-0000-0000-000012000000}"/>
    <cellStyle name="Normal 2 4" xfId="14" xr:uid="{00000000-0005-0000-0000-000013000000}"/>
    <cellStyle name="Normal 2 4 2" xfId="29" xr:uid="{00000000-0005-0000-0000-000014000000}"/>
    <cellStyle name="Normal 2 4 2 2" xfId="45" xr:uid="{00000000-0005-0000-0000-000015000000}"/>
    <cellStyle name="Normal 2 4 3" xfId="44" xr:uid="{00000000-0005-0000-0000-000016000000}"/>
    <cellStyle name="Normal 2 5" xfId="32" xr:uid="{00000000-0005-0000-0000-000017000000}"/>
    <cellStyle name="Normal 2 5 2" xfId="46" xr:uid="{00000000-0005-0000-0000-000018000000}"/>
    <cellStyle name="Normal 2 6" xfId="17" xr:uid="{00000000-0005-0000-0000-000019000000}"/>
    <cellStyle name="Normal 2 6 2" xfId="47" xr:uid="{00000000-0005-0000-0000-00001A000000}"/>
    <cellStyle name="Normal 2 7" xfId="35" xr:uid="{00000000-0005-0000-0000-00001B000000}"/>
    <cellStyle name="Normal 2 8" xfId="73" xr:uid="{00000000-0005-0000-0000-00001C000000}"/>
    <cellStyle name="Normal 3" xfId="2" xr:uid="{00000000-0005-0000-0000-00001D000000}"/>
    <cellStyle name="Normal 3 2" xfId="6" xr:uid="{00000000-0005-0000-0000-00001E000000}"/>
    <cellStyle name="Normal 3 2 2" xfId="12" xr:uid="{00000000-0005-0000-0000-00001F000000}"/>
    <cellStyle name="Normal 3 2 2 2" xfId="27" xr:uid="{00000000-0005-0000-0000-000020000000}"/>
    <cellStyle name="Normal 3 2 2 2 2" xfId="50" xr:uid="{00000000-0005-0000-0000-000021000000}"/>
    <cellStyle name="Normal 3 2 2 3" xfId="49" xr:uid="{00000000-0005-0000-0000-000022000000}"/>
    <cellStyle name="Normal 3 2 3" xfId="21" xr:uid="{00000000-0005-0000-0000-000023000000}"/>
    <cellStyle name="Normal 3 2 3 2" xfId="51" xr:uid="{00000000-0005-0000-0000-000024000000}"/>
    <cellStyle name="Normal 3 2 4" xfId="48" xr:uid="{00000000-0005-0000-0000-000025000000}"/>
    <cellStyle name="Normal 3 2 5" xfId="77" xr:uid="{00000000-0005-0000-0000-000026000000}"/>
    <cellStyle name="Normal 3 3" xfId="9" xr:uid="{00000000-0005-0000-0000-000027000000}"/>
    <cellStyle name="Normal 3 3 2" xfId="24" xr:uid="{00000000-0005-0000-0000-000028000000}"/>
    <cellStyle name="Normal 3 3 2 2" xfId="53" xr:uid="{00000000-0005-0000-0000-000029000000}"/>
    <cellStyle name="Normal 3 3 3" xfId="52" xr:uid="{00000000-0005-0000-0000-00002A000000}"/>
    <cellStyle name="Normal 3 4" xfId="15" xr:uid="{00000000-0005-0000-0000-00002B000000}"/>
    <cellStyle name="Normal 3 4 2" xfId="30" xr:uid="{00000000-0005-0000-0000-00002C000000}"/>
    <cellStyle name="Normal 3 4 2 2" xfId="55" xr:uid="{00000000-0005-0000-0000-00002D000000}"/>
    <cellStyle name="Normal 3 4 3" xfId="54" xr:uid="{00000000-0005-0000-0000-00002E000000}"/>
    <cellStyle name="Normal 3 5" xfId="33" xr:uid="{00000000-0005-0000-0000-00002F000000}"/>
    <cellStyle name="Normal 3 5 2" xfId="56" xr:uid="{00000000-0005-0000-0000-000030000000}"/>
    <cellStyle name="Normal 3 6" xfId="18" xr:uid="{00000000-0005-0000-0000-000031000000}"/>
    <cellStyle name="Normal 3 6 2" xfId="57" xr:uid="{00000000-0005-0000-0000-000032000000}"/>
    <cellStyle name="Normal 3 7" xfId="36" xr:uid="{00000000-0005-0000-0000-000033000000}"/>
    <cellStyle name="Normal 3 8" xfId="74" xr:uid="{00000000-0005-0000-0000-000034000000}"/>
    <cellStyle name="Normal 4" xfId="3" xr:uid="{00000000-0005-0000-0000-000035000000}"/>
    <cellStyle name="Normal 4 2" xfId="7" xr:uid="{00000000-0005-0000-0000-000036000000}"/>
    <cellStyle name="Normal 4 2 2" xfId="13" xr:uid="{00000000-0005-0000-0000-000037000000}"/>
    <cellStyle name="Normal 4 2 2 2" xfId="28" xr:uid="{00000000-0005-0000-0000-000038000000}"/>
    <cellStyle name="Normal 4 2 2 2 2" xfId="60" xr:uid="{00000000-0005-0000-0000-000039000000}"/>
    <cellStyle name="Normal 4 2 2 3" xfId="59" xr:uid="{00000000-0005-0000-0000-00003A000000}"/>
    <cellStyle name="Normal 4 2 3" xfId="22" xr:uid="{00000000-0005-0000-0000-00003B000000}"/>
    <cellStyle name="Normal 4 2 3 2" xfId="61" xr:uid="{00000000-0005-0000-0000-00003C000000}"/>
    <cellStyle name="Normal 4 2 4" xfId="58" xr:uid="{00000000-0005-0000-0000-00003D000000}"/>
    <cellStyle name="Normal 4 2 5" xfId="78" xr:uid="{00000000-0005-0000-0000-00003E000000}"/>
    <cellStyle name="Normal 4 3" xfId="10" xr:uid="{00000000-0005-0000-0000-00003F000000}"/>
    <cellStyle name="Normal 4 3 2" xfId="25" xr:uid="{00000000-0005-0000-0000-000040000000}"/>
    <cellStyle name="Normal 4 3 2 2" xfId="63" xr:uid="{00000000-0005-0000-0000-000041000000}"/>
    <cellStyle name="Normal 4 3 3" xfId="62" xr:uid="{00000000-0005-0000-0000-000042000000}"/>
    <cellStyle name="Normal 4 4" xfId="16" xr:uid="{00000000-0005-0000-0000-000043000000}"/>
    <cellStyle name="Normal 4 4 2" xfId="31" xr:uid="{00000000-0005-0000-0000-000044000000}"/>
    <cellStyle name="Normal 4 4 2 2" xfId="65" xr:uid="{00000000-0005-0000-0000-000045000000}"/>
    <cellStyle name="Normal 4 4 3" xfId="64" xr:uid="{00000000-0005-0000-0000-000046000000}"/>
    <cellStyle name="Normal 4 5" xfId="34" xr:uid="{00000000-0005-0000-0000-000047000000}"/>
    <cellStyle name="Normal 4 5 2" xfId="66" xr:uid="{00000000-0005-0000-0000-000048000000}"/>
    <cellStyle name="Normal 4 6" xfId="19" xr:uid="{00000000-0005-0000-0000-000049000000}"/>
    <cellStyle name="Normal 4 6 2" xfId="67" xr:uid="{00000000-0005-0000-0000-00004A000000}"/>
    <cellStyle name="Normal 4 7" xfId="37" xr:uid="{00000000-0005-0000-0000-00004B000000}"/>
    <cellStyle name="Normal 4 8" xfId="75" xr:uid="{00000000-0005-0000-0000-00004C000000}"/>
    <cellStyle name="Normal 5" xfId="68" xr:uid="{00000000-0005-0000-0000-00004D000000}"/>
    <cellStyle name="Normal 5 2" xfId="79" xr:uid="{00000000-0005-0000-0000-00004E000000}"/>
    <cellStyle name="Percent" xfId="4" builtinId="5"/>
  </cellStyles>
  <dxfs count="895">
    <dxf>
      <font>
        <color rgb="FF006100"/>
      </font>
      <fill>
        <patternFill>
          <bgColor rgb="FFC6EFCE"/>
        </patternFill>
      </fill>
    </dxf>
    <dxf>
      <font>
        <color rgb="FF006100"/>
      </font>
      <fill>
        <patternFill>
          <bgColor rgb="FFC6EFCE"/>
        </patternFill>
      </fill>
    </dxf>
    <dxf>
      <font>
        <color theme="0" tint="-0.34998626667073579"/>
      </font>
      <fill>
        <patternFill>
          <bgColor theme="0" tint="-0.14996795556505021"/>
        </patternFill>
      </fill>
    </dxf>
    <dxf>
      <font>
        <color theme="0" tint="-0.34998626667073579"/>
      </font>
      <fill>
        <patternFill>
          <bgColor theme="0" tint="-0.14996795556505021"/>
        </patternFill>
      </fill>
    </dxf>
    <dxf>
      <font>
        <color theme="0" tint="-0.34998626667073579"/>
      </font>
      <fill>
        <patternFill>
          <bgColor theme="0" tint="-0.14996795556505021"/>
        </patternFill>
      </fill>
    </dxf>
    <dxf>
      <fill>
        <patternFill>
          <bgColor rgb="FFFFFF00"/>
        </patternFill>
      </fill>
    </dxf>
    <dxf>
      <fill>
        <patternFill>
          <bgColor rgb="FFFFFF00"/>
        </patternFill>
      </fill>
    </dxf>
    <dxf>
      <font>
        <color theme="0" tint="-0.34998626667073579"/>
      </font>
      <fill>
        <patternFill>
          <bgColor theme="0" tint="-0.14996795556505021"/>
        </patternFill>
      </fill>
    </dxf>
    <dxf>
      <fill>
        <patternFill>
          <bgColor rgb="FFFFFF00"/>
        </patternFill>
      </fill>
    </dxf>
    <dxf>
      <fill>
        <patternFill>
          <bgColor rgb="FFFFFF00"/>
        </patternFill>
      </fill>
    </dxf>
    <dxf>
      <font>
        <color theme="0" tint="-0.34998626667073579"/>
      </font>
      <fill>
        <patternFill>
          <bgColor theme="0" tint="-0.14996795556505021"/>
        </patternFill>
      </fill>
    </dxf>
    <dxf>
      <fill>
        <patternFill>
          <bgColor rgb="FFFFFF00"/>
        </patternFill>
      </fill>
    </dxf>
    <dxf>
      <font>
        <b val="0"/>
        <i/>
      </font>
      <fill>
        <patternFill>
          <bgColor theme="0" tint="-4.9989318521683403E-2"/>
        </patternFill>
      </fill>
    </dxf>
    <dxf>
      <font>
        <color theme="0" tint="-0.34998626667073579"/>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auto="1"/>
      </font>
      <fill>
        <patternFill>
          <bgColor theme="0" tint="-0.2499465926084170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1"/>
      </font>
      <fill>
        <patternFill>
          <bgColor theme="0" tint="-0.2499465926084170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1"/>
      </font>
      <fill>
        <patternFill>
          <bgColor theme="0" tint="-0.24994659260841701"/>
        </patternFill>
      </fill>
    </dxf>
    <dxf>
      <font>
        <b/>
        <i val="0"/>
        <color theme="1"/>
      </font>
      <fill>
        <patternFill>
          <bgColor theme="0" tint="-0.14996795556505021"/>
        </patternFill>
      </fill>
    </dxf>
    <dxf>
      <font>
        <b/>
        <i val="0"/>
        <color theme="0"/>
      </font>
      <fill>
        <patternFill>
          <bgColor rgb="FF00B050"/>
        </patternFill>
      </fill>
    </dxf>
    <dxf>
      <font>
        <b/>
        <i val="0"/>
        <color theme="0"/>
      </font>
      <fill>
        <patternFill>
          <bgColor theme="9" tint="-0.24994659260841701"/>
        </patternFill>
      </fill>
    </dxf>
    <dxf>
      <font>
        <b/>
        <i val="0"/>
        <color theme="0"/>
      </font>
      <fill>
        <patternFill>
          <bgColor rgb="FFFF0000"/>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color rgb="FF006100"/>
      </font>
      <fill>
        <patternFill>
          <bgColor rgb="FFC6EFCE"/>
        </patternFill>
      </fill>
    </dxf>
    <dxf>
      <fill>
        <patternFill>
          <bgColor rgb="FF00B050"/>
        </patternFill>
      </fill>
    </dxf>
    <dxf>
      <fill>
        <patternFill>
          <fgColor rgb="FFFF9900"/>
          <bgColor rgb="FFFFC000"/>
        </patternFill>
      </fill>
    </dxf>
    <dxf>
      <font>
        <color rgb="FF9C0006"/>
      </font>
      <fill>
        <patternFill>
          <bgColor rgb="FFFFC7CE"/>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00B050"/>
        </patternFill>
      </fill>
    </dxf>
    <dxf>
      <font>
        <b/>
        <i val="0"/>
        <color auto="1"/>
      </font>
      <fill>
        <patternFill>
          <bgColor theme="0" tint="-0.14996795556505021"/>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7030A0"/>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70AD47"/>
      <rgbColor rgb="FF002060"/>
      <rgbColor rgb="FF00B050"/>
      <rgbColor rgb="FF003300"/>
      <rgbColor rgb="FF333300"/>
      <rgbColor rgb="FF993300"/>
      <rgbColor rgb="FF993366"/>
      <rgbColor rgb="FF333399"/>
      <rgbColor rgb="FF212121"/>
      <rgbColor rgb="00003366"/>
      <rgbColor rgb="00339966"/>
      <rgbColor rgb="00003300"/>
      <rgbColor rgb="00333300"/>
      <rgbColor rgb="00993300"/>
      <rgbColor rgb="00993366"/>
      <rgbColor rgb="00333399"/>
      <rgbColor rgb="00333333"/>
    </indexedColors>
    <mruColors>
      <color rgb="FFE6D5D1"/>
      <color rgb="FF00CC99"/>
      <color rgb="FFFF9900"/>
      <color rgb="FF70AAB0"/>
      <color rgb="FFFFCCCC"/>
      <color rgb="FFFDE9D9"/>
      <color rgb="FFE6D5F3"/>
      <color rgb="FFFF99CC"/>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marker"/>
        <c:varyColors val="0"/>
        <c:ser>
          <c:idx val="0"/>
          <c:order val="0"/>
          <c:tx>
            <c:v>CSBS PROTECT SECTION SUMMARY(PR)</c:v>
          </c:tx>
          <c:marker>
            <c:symbol val="none"/>
          </c:marker>
          <c:cat>
            <c:strRef>
              <c:f>Summary!$A$48:$A$61</c:f>
              <c:strCache>
                <c:ptCount val="14"/>
                <c:pt idx="0">
                  <c:v>2.1 Access Control and Responsibility</c:v>
                </c:pt>
                <c:pt idx="1">
                  <c:v>2.2 Identification and Authentication</c:v>
                </c:pt>
                <c:pt idx="2">
                  <c:v>2.3 Digital Resources – ICT Digital Resources</c:v>
                </c:pt>
                <c:pt idx="3">
                  <c:v>2.4 Digital Resources – Identify/ Active Directory</c:v>
                </c:pt>
                <c:pt idx="4">
                  <c:v>2.5 Digital Resources - Data</c:v>
                </c:pt>
                <c:pt idx="5">
                  <c:v>2.6 Digital Resources - Network</c:v>
                </c:pt>
                <c:pt idx="6">
                  <c:v>2.7 Digital Resources – Logging/ Auditing</c:v>
                </c:pt>
                <c:pt idx="7">
                  <c:v>2.8 Digital Resources – End point Devices</c:v>
                </c:pt>
                <c:pt idx="8">
                  <c:v>2.9 Email Security</c:v>
                </c:pt>
                <c:pt idx="9">
                  <c:v>2.10 Secure Web and Infrastructure Configuration</c:v>
                </c:pt>
                <c:pt idx="10">
                  <c:v>2.11 User Account Protection</c:v>
                </c:pt>
                <c:pt idx="11">
                  <c:v>2.12 Multi-Factor Authentication (MFA)</c:v>
                </c:pt>
                <c:pt idx="12">
                  <c:v>2.13 Administrator Training</c:v>
                </c:pt>
                <c:pt idx="13">
                  <c:v>2.14 Security by Design</c:v>
                </c:pt>
              </c:strCache>
            </c:strRef>
          </c:cat>
          <c:val>
            <c:numRef>
              <c:f>Summary!$B$48:$B$61</c:f>
              <c:numCache>
                <c:formatCode>0.00</c:formatCode>
                <c:ptCount val="14"/>
                <c:pt idx="0">
                  <c:v>1.75</c:v>
                </c:pt>
                <c:pt idx="1">
                  <c:v>2.75</c:v>
                </c:pt>
                <c:pt idx="2">
                  <c:v>3.1</c:v>
                </c:pt>
                <c:pt idx="3">
                  <c:v>3</c:v>
                </c:pt>
                <c:pt idx="4">
                  <c:v>4</c:v>
                </c:pt>
                <c:pt idx="5">
                  <c:v>3.5</c:v>
                </c:pt>
                <c:pt idx="6">
                  <c:v>3.25</c:v>
                </c:pt>
                <c:pt idx="7">
                  <c:v>2.625</c:v>
                </c:pt>
                <c:pt idx="8">
                  <c:v>3.6666666666666665</c:v>
                </c:pt>
                <c:pt idx="9">
                  <c:v>3.25</c:v>
                </c:pt>
                <c:pt idx="10">
                  <c:v>3.5</c:v>
                </c:pt>
                <c:pt idx="11">
                  <c:v>4</c:v>
                </c:pt>
                <c:pt idx="12">
                  <c:v>4</c:v>
                </c:pt>
                <c:pt idx="13">
                  <c:v>2.5</c:v>
                </c:pt>
              </c:numCache>
            </c:numRef>
          </c:val>
          <c:extLst>
            <c:ext xmlns:c16="http://schemas.microsoft.com/office/drawing/2014/chart" uri="{C3380CC4-5D6E-409C-BE32-E72D297353CC}">
              <c16:uniqueId val="{00000000-BED0-4C6F-963A-85701FAE1162}"/>
            </c:ext>
          </c:extLst>
        </c:ser>
        <c:dLbls>
          <c:showLegendKey val="0"/>
          <c:showVal val="0"/>
          <c:showCatName val="0"/>
          <c:showSerName val="0"/>
          <c:showPercent val="0"/>
          <c:showBubbleSize val="0"/>
        </c:dLbls>
        <c:axId val="53787264"/>
        <c:axId val="54792576"/>
      </c:radarChart>
      <c:catAx>
        <c:axId val="53787264"/>
        <c:scaling>
          <c:orientation val="minMax"/>
        </c:scaling>
        <c:delete val="0"/>
        <c:axPos val="b"/>
        <c:majorGridlines/>
        <c:numFmt formatCode="General" sourceLinked="1"/>
        <c:majorTickMark val="out"/>
        <c:minorTickMark val="none"/>
        <c:tickLblPos val="nextTo"/>
        <c:txPr>
          <a:bodyPr/>
          <a:lstStyle/>
          <a:p>
            <a:pPr>
              <a:defRPr sz="1000" b="1"/>
            </a:pPr>
            <a:endParaRPr lang="en-US"/>
          </a:p>
        </c:txPr>
        <c:crossAx val="54792576"/>
        <c:crosses val="autoZero"/>
        <c:auto val="1"/>
        <c:lblAlgn val="ctr"/>
        <c:lblOffset val="100"/>
        <c:noMultiLvlLbl val="0"/>
      </c:catAx>
      <c:valAx>
        <c:axId val="54792576"/>
        <c:scaling>
          <c:orientation val="minMax"/>
          <c:max val="4"/>
          <c:min val="0"/>
        </c:scaling>
        <c:delete val="0"/>
        <c:axPos val="l"/>
        <c:majorGridlines>
          <c:spPr>
            <a:ln w="15875">
              <a:gradFill flip="none" rotWithShape="1">
                <a:gsLst>
                  <a:gs pos="50000">
                    <a:srgbClr val="FFFF00"/>
                  </a:gs>
                  <a:gs pos="25000">
                    <a:srgbClr val="FFC000"/>
                  </a:gs>
                  <a:gs pos="0">
                    <a:srgbClr val="FF0000"/>
                  </a:gs>
                  <a:gs pos="75000">
                    <a:srgbClr val="66FF66"/>
                  </a:gs>
                  <a:gs pos="100000">
                    <a:srgbClr val="00B050"/>
                  </a:gs>
                </a:gsLst>
                <a:path path="shape">
                  <a:fillToRect l="50000" t="50000" r="50000" b="50000"/>
                </a:path>
                <a:tileRect/>
              </a:gradFill>
            </a:ln>
          </c:spPr>
        </c:majorGridlines>
        <c:numFmt formatCode="0.00" sourceLinked="1"/>
        <c:majorTickMark val="none"/>
        <c:minorTickMark val="none"/>
        <c:tickLblPos val="nextTo"/>
        <c:spPr>
          <a:noFill/>
          <a:ln>
            <a:noFill/>
          </a:ln>
        </c:spPr>
        <c:crossAx val="53787264"/>
        <c:crosses val="autoZero"/>
        <c:crossBetween val="between"/>
        <c:majorUnit val="1"/>
        <c:minorUnit val="0.1"/>
      </c:valAx>
      <c:spPr>
        <a:noFill/>
      </c:spPr>
    </c:plotArea>
    <c:plotVisOnly val="1"/>
    <c:dispBlanksAs val="gap"/>
    <c:showDLblsOverMax val="0"/>
  </c:chart>
  <c:spPr>
    <a:ln>
      <a:solidFill>
        <a:schemeClr val="accent1">
          <a:alpha val="3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CSBS Recover (RC)</a:t>
            </a:r>
          </a:p>
        </c:rich>
      </c:tx>
      <c:overlay val="0"/>
    </c:title>
    <c:autoTitleDeleted val="0"/>
    <c:plotArea>
      <c:layout/>
      <c:radarChart>
        <c:radarStyle val="marker"/>
        <c:varyColors val="0"/>
        <c:ser>
          <c:idx val="0"/>
          <c:order val="0"/>
          <c:tx>
            <c:v>Recover</c:v>
          </c:tx>
          <c:marker>
            <c:symbol val="none"/>
          </c:marker>
          <c:cat>
            <c:strRef>
              <c:f>Summary!$A$132:$A$137</c:f>
              <c:strCache>
                <c:ptCount val="6"/>
                <c:pt idx="0">
                  <c:v>5.1 Recovery Points</c:v>
                </c:pt>
                <c:pt idx="1">
                  <c:v>5.2 Disaster Recovery Plan (DRP)</c:v>
                </c:pt>
                <c:pt idx="2">
                  <c:v>5.3 Disaster Recovery Plan Practise (DRP)</c:v>
                </c:pt>
                <c:pt idx="3">
                  <c:v>5.4 Post-Incident</c:v>
                </c:pt>
                <c:pt idx="4">
                  <c:v>5.5 Periodic Review</c:v>
                </c:pt>
                <c:pt idx="5">
                  <c:v>5.6 Lessons Learned Process</c:v>
                </c:pt>
              </c:strCache>
            </c:strRef>
          </c:cat>
          <c:val>
            <c:numRef>
              <c:f>Summary!$B$132:$B$137</c:f>
              <c:numCache>
                <c:formatCode>0.00</c:formatCode>
                <c:ptCount val="6"/>
                <c:pt idx="0">
                  <c:v>4</c:v>
                </c:pt>
                <c:pt idx="1">
                  <c:v>3.5555555555555554</c:v>
                </c:pt>
                <c:pt idx="2">
                  <c:v>3.5</c:v>
                </c:pt>
                <c:pt idx="3">
                  <c:v>3.5</c:v>
                </c:pt>
                <c:pt idx="4">
                  <c:v>2.5</c:v>
                </c:pt>
                <c:pt idx="5">
                  <c:v>2.5</c:v>
                </c:pt>
              </c:numCache>
            </c:numRef>
          </c:val>
          <c:extLst>
            <c:ext xmlns:c16="http://schemas.microsoft.com/office/drawing/2014/chart" uri="{C3380CC4-5D6E-409C-BE32-E72D297353CC}">
              <c16:uniqueId val="{00000000-4AB8-4DD9-9168-4089797E5FF2}"/>
            </c:ext>
          </c:extLst>
        </c:ser>
        <c:dLbls>
          <c:showLegendKey val="0"/>
          <c:showVal val="0"/>
          <c:showCatName val="0"/>
          <c:showSerName val="0"/>
          <c:showPercent val="0"/>
          <c:showBubbleSize val="0"/>
        </c:dLbls>
        <c:axId val="55216384"/>
        <c:axId val="55222272"/>
      </c:radarChart>
      <c:catAx>
        <c:axId val="55216384"/>
        <c:scaling>
          <c:orientation val="minMax"/>
        </c:scaling>
        <c:delete val="0"/>
        <c:axPos val="b"/>
        <c:majorGridlines/>
        <c:numFmt formatCode="General" sourceLinked="1"/>
        <c:majorTickMark val="out"/>
        <c:minorTickMark val="none"/>
        <c:tickLblPos val="nextTo"/>
        <c:txPr>
          <a:bodyPr/>
          <a:lstStyle/>
          <a:p>
            <a:pPr>
              <a:defRPr sz="1000" b="1"/>
            </a:pPr>
            <a:endParaRPr lang="en-US"/>
          </a:p>
        </c:txPr>
        <c:crossAx val="55222272"/>
        <c:crosses val="autoZero"/>
        <c:auto val="1"/>
        <c:lblAlgn val="ctr"/>
        <c:lblOffset val="100"/>
        <c:noMultiLvlLbl val="0"/>
      </c:catAx>
      <c:valAx>
        <c:axId val="55222272"/>
        <c:scaling>
          <c:orientation val="minMax"/>
          <c:max val="4"/>
          <c:min val="0"/>
        </c:scaling>
        <c:delete val="0"/>
        <c:axPos val="l"/>
        <c:majorGridlines>
          <c:spPr>
            <a:ln w="15875">
              <a:gradFill flip="none" rotWithShape="1">
                <a:gsLst>
                  <a:gs pos="50000">
                    <a:srgbClr val="FFFF00"/>
                  </a:gs>
                  <a:gs pos="25000">
                    <a:srgbClr val="FFC000"/>
                  </a:gs>
                  <a:gs pos="0">
                    <a:srgbClr val="FF0000"/>
                  </a:gs>
                  <a:gs pos="75000">
                    <a:srgbClr val="66FF66"/>
                  </a:gs>
                  <a:gs pos="100000">
                    <a:srgbClr val="00B050"/>
                  </a:gs>
                </a:gsLst>
                <a:path path="shape">
                  <a:fillToRect l="50000" t="50000" r="50000" b="50000"/>
                </a:path>
                <a:tileRect/>
              </a:gradFill>
            </a:ln>
          </c:spPr>
        </c:majorGridlines>
        <c:numFmt formatCode="0.00" sourceLinked="1"/>
        <c:majorTickMark val="none"/>
        <c:minorTickMark val="none"/>
        <c:tickLblPos val="nextTo"/>
        <c:spPr>
          <a:noFill/>
          <a:ln>
            <a:noFill/>
          </a:ln>
        </c:spPr>
        <c:crossAx val="55216384"/>
        <c:crosses val="autoZero"/>
        <c:crossBetween val="between"/>
        <c:majorUnit val="1"/>
        <c:minorUnit val="0.1"/>
      </c:valAx>
      <c:spPr>
        <a:noFill/>
      </c:spPr>
    </c:plotArea>
    <c:plotVisOnly val="1"/>
    <c:dispBlanksAs val="gap"/>
    <c:showDLblsOverMax val="0"/>
  </c:chart>
  <c:spPr>
    <a:ln>
      <a:solidFill>
        <a:schemeClr val="accent1">
          <a:alpha val="3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r>
              <a:rPr lang="en-GB" sz="1200" b="0" i="0" baseline="0">
                <a:solidFill>
                  <a:schemeClr val="tx1"/>
                </a:solidFill>
                <a:effectLst/>
              </a:rPr>
              <a:t>% OVERALL SCORE</a:t>
            </a:r>
            <a:endParaRPr lang="en-IE" sz="1200" b="0">
              <a:solidFill>
                <a:schemeClr val="tx1"/>
              </a:solidFill>
              <a:effectLst/>
            </a:endParaRPr>
          </a:p>
        </c:rich>
      </c:tx>
      <c:layout>
        <c:manualLayout>
          <c:xMode val="edge"/>
          <c:yMode val="edge"/>
          <c:x val="2.7284210526315803E-2"/>
          <c:y val="0.72200681980206771"/>
        </c:manualLayout>
      </c:layout>
      <c:overlay val="0"/>
      <c:spPr>
        <a:noFill/>
        <a:ln>
          <a:noFill/>
        </a:ln>
        <a:effectLst/>
      </c:spPr>
    </c:title>
    <c:autoTitleDeleted val="0"/>
    <c:plotArea>
      <c:layout>
        <c:manualLayout>
          <c:layoutTarget val="inner"/>
          <c:xMode val="edge"/>
          <c:yMode val="edge"/>
          <c:x val="2.9050969047361212E-2"/>
          <c:y val="0.20235548103408374"/>
          <c:w val="0.93386820423447703"/>
          <c:h val="0.50175898152643972"/>
        </c:manualLayout>
      </c:layout>
      <c:barChart>
        <c:barDir val="bar"/>
        <c:grouping val="stacked"/>
        <c:varyColors val="1"/>
        <c:ser>
          <c:idx val="0"/>
          <c:order val="0"/>
          <c:tx>
            <c:strRef>
              <c:f>'Statistical Breakdown'!$K$126</c:f>
              <c:strCache>
                <c:ptCount val="1"/>
                <c:pt idx="0">
                  <c:v>75%</c:v>
                </c:pt>
              </c:strCache>
            </c:strRef>
          </c:tx>
          <c:spPr>
            <a:solidFill>
              <a:srgbClr val="00B050"/>
            </a:solidFill>
            <a:ln cmpd="sng">
              <a:solidFill>
                <a:schemeClr val="tx1">
                  <a:lumMod val="15000"/>
                  <a:lumOff val="85000"/>
                  <a:alpha val="51000"/>
                </a:schemeClr>
              </a:solidFill>
            </a:ln>
          </c:spPr>
          <c:invertIfNegative val="0"/>
          <c:dPt>
            <c:idx val="0"/>
            <c:invertIfNegative val="0"/>
            <c:bubble3D val="0"/>
            <c:spPr>
              <a:solidFill>
                <a:srgbClr val="00B0F0"/>
              </a:solidFill>
              <a:ln cmpd="sng">
                <a:solidFill>
                  <a:schemeClr val="tx1">
                    <a:lumMod val="15000"/>
                    <a:lumOff val="85000"/>
                    <a:alpha val="51000"/>
                  </a:schemeClr>
                </a:solidFill>
              </a:ln>
            </c:spPr>
            <c:extLst>
              <c:ext xmlns:c16="http://schemas.microsoft.com/office/drawing/2014/chart" uri="{C3380CC4-5D6E-409C-BE32-E72D297353CC}">
                <c16:uniqueId val="{00000003-D34F-430C-9F02-DE4AFCFD473D}"/>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'Statistical Breakdown'!$K$126</c:f>
              <c:numCache>
                <c:formatCode>0%</c:formatCode>
                <c:ptCount val="1"/>
                <c:pt idx="0">
                  <c:v>0.75391299979907589</c:v>
                </c:pt>
              </c:numCache>
            </c:numRef>
          </c:cat>
          <c:val>
            <c:numRef>
              <c:f>'Statistical Breakdown'!$K$126</c:f>
              <c:numCache>
                <c:formatCode>0%</c:formatCode>
                <c:ptCount val="1"/>
                <c:pt idx="0">
                  <c:v>0.75391299979907589</c:v>
                </c:pt>
              </c:numCache>
            </c:numRef>
          </c:val>
          <c:extLst>
            <c:ext xmlns:c16="http://schemas.microsoft.com/office/drawing/2014/chart" uri="{C3380CC4-5D6E-409C-BE32-E72D297353CC}">
              <c16:uniqueId val="{00000000-D34F-430C-9F02-DE4AFCFD473D}"/>
            </c:ext>
          </c:extLst>
        </c:ser>
        <c:dLbls>
          <c:dLblPos val="ctr"/>
          <c:showLegendKey val="0"/>
          <c:showVal val="1"/>
          <c:showCatName val="0"/>
          <c:showSerName val="0"/>
          <c:showPercent val="0"/>
          <c:showBubbleSize val="0"/>
        </c:dLbls>
        <c:gapWidth val="35"/>
        <c:overlap val="100"/>
        <c:axId val="54856704"/>
        <c:axId val="54862592"/>
      </c:barChart>
      <c:catAx>
        <c:axId val="54856704"/>
        <c:scaling>
          <c:orientation val="minMax"/>
        </c:scaling>
        <c:delete val="1"/>
        <c:axPos val="l"/>
        <c:majorGridlines/>
        <c:numFmt formatCode="0%" sourceLinked="1"/>
        <c:majorTickMark val="none"/>
        <c:minorTickMark val="none"/>
        <c:tickLblPos val="nextTo"/>
        <c:crossAx val="54862592"/>
        <c:crosses val="autoZero"/>
        <c:auto val="1"/>
        <c:lblAlgn val="ctr"/>
        <c:lblOffset val="100"/>
        <c:noMultiLvlLbl val="0"/>
      </c:catAx>
      <c:valAx>
        <c:axId val="54862592"/>
        <c:scaling>
          <c:orientation val="minMax"/>
          <c:max val="1"/>
          <c:min val="0"/>
        </c:scaling>
        <c:delete val="1"/>
        <c:axPos val="b"/>
        <c:majorGridlines>
          <c:spPr>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c:spPr>
        </c:majorGridlines>
        <c:numFmt formatCode="0%" sourceLinked="1"/>
        <c:majorTickMark val="none"/>
        <c:minorTickMark val="none"/>
        <c:tickLblPos val="nextTo"/>
        <c:crossAx val="54856704"/>
        <c:crosses val="autoZero"/>
        <c:crossBetween val="between"/>
      </c:valAx>
      <c:spPr>
        <a:noFill/>
        <a:ln>
          <a:noFill/>
        </a:ln>
        <a:effectLst>
          <a:outerShdw blurRad="50800" dist="50800" dir="5400000" algn="ctr" rotWithShape="0">
            <a:schemeClr val="bg1"/>
          </a:outerShdw>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CSBS IDENTIFY SECTION SUMMARY(ID) 
</a:t>
            </a:r>
          </a:p>
        </c:rich>
      </c:tx>
      <c:overlay val="0"/>
    </c:title>
    <c:autoTitleDeleted val="0"/>
    <c:plotArea>
      <c:layout/>
      <c:radarChart>
        <c:radarStyle val="marker"/>
        <c:varyColors val="0"/>
        <c:ser>
          <c:idx val="0"/>
          <c:order val="0"/>
          <c:tx>
            <c:strRef>
              <c:f>Summary!$A$21</c:f>
              <c:strCache>
                <c:ptCount val="1"/>
                <c:pt idx="0">
                  <c:v>IDENTIFY (ID) OVERVIEW
Develop the organisational understanding, structures, policies and processes to manage cybersecurity risk to the network and information systems  of the organisations essential services, assets, data, and capabilities.</c:v>
                </c:pt>
              </c:strCache>
            </c:strRef>
          </c:tx>
          <c:cat>
            <c:strRef>
              <c:extLst>
                <c:ext xmlns:c15="http://schemas.microsoft.com/office/drawing/2012/chart" uri="{02D57815-91ED-43cb-92C2-25804820EDAC}">
                  <c15:fullRef>
                    <c15:sqref>Summary!$A$23:$A$31</c15:sqref>
                  </c15:fullRef>
                </c:ext>
              </c:extLst>
              <c:f>Summary!$A$23:$A$31</c:f>
              <c:strCache>
                <c:ptCount val="9"/>
                <c:pt idx="0">
                  <c:v>1.1 Corporate Responsibility</c:v>
                </c:pt>
                <c:pt idx="1">
                  <c:v>1.2 Management of ICT Security Policies and Processes</c:v>
                </c:pt>
                <c:pt idx="2">
                  <c:v>1.3 Identify and Manage ICT Security Risks</c:v>
                </c:pt>
                <c:pt idx="3">
                  <c:v>1.4 Cyber Awareness Training</c:v>
                </c:pt>
                <c:pt idx="4">
                  <c:v>1.5 System Information - Public Service Bodies Shall Know and Record</c:v>
                </c:pt>
                <c:pt idx="5">
                  <c:v>1.6 Managed Physical and Environmental Access Control</c:v>
                </c:pt>
                <c:pt idx="6">
                  <c:v>1.7 Key Operational and Essential Services</c:v>
                </c:pt>
                <c:pt idx="7">
                  <c:v>1.8 Access Control Procedures</c:v>
                </c:pt>
                <c:pt idx="8">
                  <c:v>1.9 Joiner, Movers, Leavers Policy</c:v>
                </c:pt>
              </c:strCache>
            </c:strRef>
          </c:cat>
          <c:val>
            <c:numRef>
              <c:extLst>
                <c:ext xmlns:c15="http://schemas.microsoft.com/office/drawing/2012/chart" uri="{02D57815-91ED-43cb-92C2-25804820EDAC}">
                  <c15:fullRef>
                    <c15:sqref>Summary!$B$23:$B$32</c15:sqref>
                  </c15:fullRef>
                </c:ext>
              </c:extLst>
              <c:f>Summary!$B$23:$B$31</c:f>
              <c:numCache>
                <c:formatCode>0.00</c:formatCode>
                <c:ptCount val="9"/>
                <c:pt idx="0">
                  <c:v>4</c:v>
                </c:pt>
                <c:pt idx="1">
                  <c:v>4</c:v>
                </c:pt>
                <c:pt idx="2">
                  <c:v>4</c:v>
                </c:pt>
                <c:pt idx="3">
                  <c:v>3</c:v>
                </c:pt>
                <c:pt idx="4">
                  <c:v>4</c:v>
                </c:pt>
                <c:pt idx="5">
                  <c:v>4</c:v>
                </c:pt>
                <c:pt idx="6">
                  <c:v>2.3333333333333335</c:v>
                </c:pt>
                <c:pt idx="7">
                  <c:v>2.5</c:v>
                </c:pt>
                <c:pt idx="8">
                  <c:v>4</c:v>
                </c:pt>
              </c:numCache>
            </c:numRef>
          </c:val>
          <c:extLst>
            <c:ext xmlns:c16="http://schemas.microsoft.com/office/drawing/2014/chart" uri="{C3380CC4-5D6E-409C-BE32-E72D297353CC}">
              <c16:uniqueId val="{00000000-1BA5-47B9-8B05-5910120015AE}"/>
            </c:ext>
          </c:extLst>
        </c:ser>
        <c:dLbls>
          <c:showLegendKey val="0"/>
          <c:showVal val="0"/>
          <c:showCatName val="0"/>
          <c:showSerName val="0"/>
          <c:showPercent val="0"/>
          <c:showBubbleSize val="0"/>
        </c:dLbls>
        <c:axId val="54829056"/>
        <c:axId val="54830592"/>
      </c:radarChart>
      <c:catAx>
        <c:axId val="54829056"/>
        <c:scaling>
          <c:orientation val="minMax"/>
        </c:scaling>
        <c:delete val="0"/>
        <c:axPos val="b"/>
        <c:majorGridlines/>
        <c:numFmt formatCode="General" sourceLinked="1"/>
        <c:majorTickMark val="out"/>
        <c:minorTickMark val="none"/>
        <c:tickLblPos val="nextTo"/>
        <c:txPr>
          <a:bodyPr/>
          <a:lstStyle/>
          <a:p>
            <a:pPr>
              <a:defRPr sz="1000" b="1"/>
            </a:pPr>
            <a:endParaRPr lang="en-US"/>
          </a:p>
        </c:txPr>
        <c:crossAx val="54830592"/>
        <c:crosses val="autoZero"/>
        <c:auto val="1"/>
        <c:lblAlgn val="ctr"/>
        <c:lblOffset val="100"/>
        <c:noMultiLvlLbl val="0"/>
      </c:catAx>
      <c:valAx>
        <c:axId val="54830592"/>
        <c:scaling>
          <c:orientation val="minMax"/>
          <c:max val="4"/>
          <c:min val="0"/>
        </c:scaling>
        <c:delete val="0"/>
        <c:axPos val="l"/>
        <c:majorGridlines>
          <c:spPr>
            <a:ln w="15875">
              <a:gradFill flip="none" rotWithShape="1">
                <a:gsLst>
                  <a:gs pos="75000">
                    <a:srgbClr val="66FF66"/>
                  </a:gs>
                  <a:gs pos="25000">
                    <a:srgbClr val="FFC000"/>
                  </a:gs>
                  <a:gs pos="0">
                    <a:srgbClr val="FF0000"/>
                  </a:gs>
                  <a:gs pos="50000">
                    <a:srgbClr val="FFFF00"/>
                  </a:gs>
                  <a:gs pos="100000">
                    <a:srgbClr val="00B050"/>
                  </a:gs>
                </a:gsLst>
                <a:path path="shape">
                  <a:fillToRect l="50000" t="50000" r="50000" b="50000"/>
                </a:path>
                <a:tileRect/>
              </a:gradFill>
            </a:ln>
          </c:spPr>
        </c:majorGridlines>
        <c:numFmt formatCode="0.00" sourceLinked="1"/>
        <c:majorTickMark val="cross"/>
        <c:minorTickMark val="none"/>
        <c:tickLblPos val="nextTo"/>
        <c:spPr>
          <a:ln>
            <a:noFill/>
          </a:ln>
        </c:spPr>
        <c:crossAx val="54829056"/>
        <c:crosses val="autoZero"/>
        <c:crossBetween val="between"/>
        <c:majorUnit val="1"/>
        <c:minorUnit val="0.1"/>
      </c:valAx>
    </c:plotArea>
    <c:plotVisOnly val="1"/>
    <c:dispBlanksAs val="gap"/>
    <c:showDLblsOverMax val="0"/>
  </c:chart>
  <c:spPr>
    <a:ln>
      <a:solidFill>
        <a:schemeClr val="accent1">
          <a:alpha val="3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bg1">
                    <a:lumMod val="50000"/>
                  </a:schemeClr>
                </a:solidFill>
                <a:latin typeface="+mn-lt"/>
                <a:ea typeface="+mn-ea"/>
                <a:cs typeface="+mn-cs"/>
              </a:defRPr>
            </a:pPr>
            <a:r>
              <a:rPr lang="en-GB" sz="1200" b="0" i="0" baseline="0">
                <a:solidFill>
                  <a:schemeClr val="bg1">
                    <a:lumMod val="50000"/>
                  </a:schemeClr>
                </a:solidFill>
                <a:effectLst/>
              </a:rPr>
              <a:t>% of Identify Outcomes Assessed</a:t>
            </a:r>
            <a:endParaRPr lang="en-IE" sz="1200" b="0">
              <a:solidFill>
                <a:schemeClr val="bg1">
                  <a:lumMod val="50000"/>
                </a:schemeClr>
              </a:solidFill>
              <a:effectLst/>
            </a:endParaRPr>
          </a:p>
        </c:rich>
      </c:tx>
      <c:overlay val="0"/>
      <c:spPr>
        <a:noFill/>
        <a:ln>
          <a:noFill/>
        </a:ln>
        <a:effectLst/>
      </c:spPr>
    </c:title>
    <c:autoTitleDeleted val="0"/>
    <c:plotArea>
      <c:layout>
        <c:manualLayout>
          <c:layoutTarget val="inner"/>
          <c:xMode val="edge"/>
          <c:yMode val="edge"/>
          <c:x val="2.9050969047361212E-2"/>
          <c:y val="0.20235548103408374"/>
          <c:w val="0.93386820423447703"/>
          <c:h val="0.50175898152643972"/>
        </c:manualLayout>
      </c:layout>
      <c:barChart>
        <c:barDir val="bar"/>
        <c:grouping val="stacked"/>
        <c:varyColors val="0"/>
        <c:ser>
          <c:idx val="0"/>
          <c:order val="0"/>
          <c:tx>
            <c:strRef>
              <c:f>'Statistical Breakdown'!$J$20:$K$20</c:f>
              <c:strCache>
                <c:ptCount val="2"/>
                <c:pt idx="0">
                  <c:v>Total</c:v>
                </c:pt>
                <c:pt idx="1">
                  <c:v>86%</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'Statistical Breakdown'!$K$20</c:f>
              <c:numCache>
                <c:formatCode>0%</c:formatCode>
                <c:ptCount val="1"/>
                <c:pt idx="0">
                  <c:v>0.86111111111111116</c:v>
                </c:pt>
              </c:numCache>
            </c:numRef>
          </c:val>
          <c:extLst>
            <c:ext xmlns:c16="http://schemas.microsoft.com/office/drawing/2014/chart" uri="{C3380CC4-5D6E-409C-BE32-E72D297353CC}">
              <c16:uniqueId val="{00000000-A4D6-43CB-89A5-4AA1C6B730AF}"/>
            </c:ext>
          </c:extLst>
        </c:ser>
        <c:dLbls>
          <c:dLblPos val="ctr"/>
          <c:showLegendKey val="0"/>
          <c:showVal val="1"/>
          <c:showCatName val="0"/>
          <c:showSerName val="0"/>
          <c:showPercent val="0"/>
          <c:showBubbleSize val="0"/>
        </c:dLbls>
        <c:gapWidth val="150"/>
        <c:overlap val="100"/>
        <c:axId val="54856704"/>
        <c:axId val="54862592"/>
      </c:barChart>
      <c:catAx>
        <c:axId val="54856704"/>
        <c:scaling>
          <c:orientation val="minMax"/>
        </c:scaling>
        <c:delete val="1"/>
        <c:axPos val="l"/>
        <c:numFmt formatCode="General" sourceLinked="1"/>
        <c:majorTickMark val="none"/>
        <c:minorTickMark val="none"/>
        <c:tickLblPos val="nextTo"/>
        <c:crossAx val="54862592"/>
        <c:crosses val="autoZero"/>
        <c:auto val="1"/>
        <c:lblAlgn val="ctr"/>
        <c:lblOffset val="100"/>
        <c:noMultiLvlLbl val="0"/>
      </c:catAx>
      <c:valAx>
        <c:axId val="54862592"/>
        <c:scaling>
          <c:orientation val="minMax"/>
          <c:max val="1"/>
          <c:min val="0"/>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485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bg1">
                    <a:lumMod val="50000"/>
                  </a:schemeClr>
                </a:solidFill>
                <a:latin typeface="+mn-lt"/>
                <a:ea typeface="+mn-ea"/>
                <a:cs typeface="+mn-cs"/>
              </a:defRPr>
            </a:pPr>
            <a:r>
              <a:rPr lang="en-GB" sz="1200" b="0" i="0" baseline="0">
                <a:solidFill>
                  <a:schemeClr val="bg1">
                    <a:lumMod val="50000"/>
                  </a:schemeClr>
                </a:solidFill>
                <a:effectLst/>
              </a:rPr>
              <a:t>% of Outcomes Assessed</a:t>
            </a:r>
            <a:endParaRPr lang="en-IE" sz="1200" b="0">
              <a:solidFill>
                <a:schemeClr val="bg1">
                  <a:lumMod val="50000"/>
                </a:schemeClr>
              </a:solidFill>
              <a:effectLst/>
            </a:endParaRPr>
          </a:p>
        </c:rich>
      </c:tx>
      <c:layout>
        <c:manualLayout>
          <c:xMode val="edge"/>
          <c:yMode val="edge"/>
          <c:x val="0.22807769028871391"/>
          <c:y val="8.8888992579752205E-2"/>
        </c:manualLayout>
      </c:layout>
      <c:overlay val="0"/>
      <c:spPr>
        <a:noFill/>
        <a:ln>
          <a:noFill/>
        </a:ln>
        <a:effectLst/>
      </c:spPr>
    </c:title>
    <c:autoTitleDeleted val="0"/>
    <c:plotArea>
      <c:layout>
        <c:manualLayout>
          <c:layoutTarget val="inner"/>
          <c:xMode val="edge"/>
          <c:yMode val="edge"/>
          <c:x val="2.9050969047361212E-2"/>
          <c:y val="0.20235548103408374"/>
          <c:w val="0.93386820423447703"/>
          <c:h val="0.50175898152643972"/>
        </c:manualLayout>
      </c:layout>
      <c:barChart>
        <c:barDir val="bar"/>
        <c:grouping val="stacked"/>
        <c:varyColors val="0"/>
        <c:ser>
          <c:idx val="0"/>
          <c:order val="0"/>
          <c:tx>
            <c:strRef>
              <c:f>'Statistical Breakdown'!$J$84:$K$84</c:f>
              <c:strCache>
                <c:ptCount val="2"/>
                <c:pt idx="0">
                  <c:v>Total</c:v>
                </c:pt>
                <c:pt idx="1">
                  <c:v>59%</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'Statistical Breakdown'!$K$84</c:f>
              <c:numCache>
                <c:formatCode>0%</c:formatCode>
                <c:ptCount val="1"/>
                <c:pt idx="0">
                  <c:v>0.58702531645569622</c:v>
                </c:pt>
              </c:numCache>
            </c:numRef>
          </c:val>
          <c:extLst>
            <c:ext xmlns:c16="http://schemas.microsoft.com/office/drawing/2014/chart" uri="{C3380CC4-5D6E-409C-BE32-E72D297353CC}">
              <c16:uniqueId val="{00000000-A4D6-43CB-89A5-4AA1C6B730AF}"/>
            </c:ext>
          </c:extLst>
        </c:ser>
        <c:dLbls>
          <c:dLblPos val="ctr"/>
          <c:showLegendKey val="0"/>
          <c:showVal val="1"/>
          <c:showCatName val="0"/>
          <c:showSerName val="0"/>
          <c:showPercent val="0"/>
          <c:showBubbleSize val="0"/>
        </c:dLbls>
        <c:gapWidth val="150"/>
        <c:overlap val="100"/>
        <c:axId val="54911744"/>
        <c:axId val="54913280"/>
      </c:barChart>
      <c:catAx>
        <c:axId val="54911744"/>
        <c:scaling>
          <c:orientation val="minMax"/>
        </c:scaling>
        <c:delete val="1"/>
        <c:axPos val="l"/>
        <c:numFmt formatCode="General" sourceLinked="1"/>
        <c:majorTickMark val="none"/>
        <c:minorTickMark val="none"/>
        <c:tickLblPos val="nextTo"/>
        <c:crossAx val="54913280"/>
        <c:crosses val="autoZero"/>
        <c:auto val="1"/>
        <c:lblAlgn val="ctr"/>
        <c:lblOffset val="100"/>
        <c:noMultiLvlLbl val="0"/>
      </c:catAx>
      <c:valAx>
        <c:axId val="54913280"/>
        <c:scaling>
          <c:orientation val="minMax"/>
          <c:max val="1"/>
          <c:min val="0"/>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4911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bg1">
                    <a:lumMod val="50000"/>
                  </a:schemeClr>
                </a:solidFill>
                <a:latin typeface="+mn-lt"/>
                <a:ea typeface="+mn-ea"/>
                <a:cs typeface="+mn-cs"/>
              </a:defRPr>
            </a:pPr>
            <a:r>
              <a:rPr lang="en-GB" sz="1200" b="0" i="0" baseline="0">
                <a:solidFill>
                  <a:schemeClr val="bg1">
                    <a:lumMod val="50000"/>
                  </a:schemeClr>
                </a:solidFill>
                <a:effectLst/>
              </a:rPr>
              <a:t>% of Outcomes Assessed</a:t>
            </a:r>
            <a:endParaRPr lang="en-IE" sz="1200" b="0">
              <a:solidFill>
                <a:schemeClr val="bg1">
                  <a:lumMod val="50000"/>
                </a:schemeClr>
              </a:solidFill>
              <a:effectLst/>
            </a:endParaRPr>
          </a:p>
        </c:rich>
      </c:tx>
      <c:overlay val="0"/>
      <c:spPr>
        <a:noFill/>
        <a:ln>
          <a:noFill/>
        </a:ln>
        <a:effectLst/>
      </c:spPr>
    </c:title>
    <c:autoTitleDeleted val="0"/>
    <c:plotArea>
      <c:layout>
        <c:manualLayout>
          <c:layoutTarget val="inner"/>
          <c:xMode val="edge"/>
          <c:yMode val="edge"/>
          <c:x val="2.9050969047361212E-2"/>
          <c:y val="0.20235548103408374"/>
          <c:w val="0.93386820423447703"/>
          <c:h val="0.50175898152643972"/>
        </c:manualLayout>
      </c:layout>
      <c:barChart>
        <c:barDir val="bar"/>
        <c:grouping val="stacked"/>
        <c:varyColors val="0"/>
        <c:ser>
          <c:idx val="0"/>
          <c:order val="0"/>
          <c:tx>
            <c:strRef>
              <c:f>'Statistical Breakdown'!$J$95:$K$95</c:f>
              <c:strCache>
                <c:ptCount val="2"/>
                <c:pt idx="0">
                  <c:v>Total</c:v>
                </c:pt>
                <c:pt idx="1">
                  <c:v>71%</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'Statistical Breakdown'!$K$95</c:f>
              <c:numCache>
                <c:formatCode>0%</c:formatCode>
                <c:ptCount val="1"/>
                <c:pt idx="0">
                  <c:v>0.7142857142857143</c:v>
                </c:pt>
              </c:numCache>
            </c:numRef>
          </c:val>
          <c:extLst>
            <c:ext xmlns:c16="http://schemas.microsoft.com/office/drawing/2014/chart" uri="{C3380CC4-5D6E-409C-BE32-E72D297353CC}">
              <c16:uniqueId val="{00000000-A4D6-43CB-89A5-4AA1C6B730AF}"/>
            </c:ext>
          </c:extLst>
        </c:ser>
        <c:dLbls>
          <c:dLblPos val="ctr"/>
          <c:showLegendKey val="0"/>
          <c:showVal val="1"/>
          <c:showCatName val="0"/>
          <c:showSerName val="0"/>
          <c:showPercent val="0"/>
          <c:showBubbleSize val="0"/>
        </c:dLbls>
        <c:gapWidth val="150"/>
        <c:overlap val="100"/>
        <c:axId val="54944512"/>
        <c:axId val="54946048"/>
      </c:barChart>
      <c:catAx>
        <c:axId val="54944512"/>
        <c:scaling>
          <c:orientation val="minMax"/>
        </c:scaling>
        <c:delete val="1"/>
        <c:axPos val="l"/>
        <c:numFmt formatCode="General" sourceLinked="1"/>
        <c:majorTickMark val="none"/>
        <c:minorTickMark val="none"/>
        <c:tickLblPos val="nextTo"/>
        <c:crossAx val="54946048"/>
        <c:crosses val="autoZero"/>
        <c:auto val="1"/>
        <c:lblAlgn val="ctr"/>
        <c:lblOffset val="100"/>
        <c:noMultiLvlLbl val="0"/>
      </c:catAx>
      <c:valAx>
        <c:axId val="54946048"/>
        <c:scaling>
          <c:orientation val="minMax"/>
          <c:max val="1"/>
          <c:min val="0"/>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4944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bg1">
                    <a:lumMod val="50000"/>
                  </a:schemeClr>
                </a:solidFill>
                <a:latin typeface="+mn-lt"/>
                <a:ea typeface="+mn-ea"/>
                <a:cs typeface="+mn-cs"/>
              </a:defRPr>
            </a:pPr>
            <a:r>
              <a:rPr lang="en-GB" sz="1200" b="0" i="0" baseline="0">
                <a:solidFill>
                  <a:schemeClr val="bg1">
                    <a:lumMod val="50000"/>
                  </a:schemeClr>
                </a:solidFill>
                <a:effectLst/>
              </a:rPr>
              <a:t>% of Outcomes Assessed</a:t>
            </a:r>
            <a:endParaRPr lang="en-IE" sz="1200" b="0">
              <a:solidFill>
                <a:schemeClr val="bg1">
                  <a:lumMod val="50000"/>
                </a:schemeClr>
              </a:solidFill>
              <a:effectLst/>
            </a:endParaRPr>
          </a:p>
        </c:rich>
      </c:tx>
      <c:overlay val="0"/>
      <c:spPr>
        <a:noFill/>
        <a:ln>
          <a:noFill/>
        </a:ln>
        <a:effectLst/>
      </c:spPr>
    </c:title>
    <c:autoTitleDeleted val="0"/>
    <c:plotArea>
      <c:layout>
        <c:manualLayout>
          <c:layoutTarget val="inner"/>
          <c:xMode val="edge"/>
          <c:yMode val="edge"/>
          <c:x val="2.9050969047361212E-2"/>
          <c:y val="0.20235548103408374"/>
          <c:w val="0.93386820423447703"/>
          <c:h val="0.50175898152643972"/>
        </c:manualLayout>
      </c:layout>
      <c:barChart>
        <c:barDir val="bar"/>
        <c:grouping val="stacked"/>
        <c:varyColors val="0"/>
        <c:ser>
          <c:idx val="0"/>
          <c:order val="0"/>
          <c:tx>
            <c:strRef>
              <c:f>'Statistical Breakdown'!$J$106</c:f>
              <c:strCache>
                <c:ptCount val="1"/>
                <c:pt idx="0">
                  <c:v>Total</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'Statistical Breakdown'!$K$106</c:f>
              <c:numCache>
                <c:formatCode>0%</c:formatCode>
                <c:ptCount val="1"/>
                <c:pt idx="0">
                  <c:v>0.75</c:v>
                </c:pt>
              </c:numCache>
            </c:numRef>
          </c:val>
          <c:extLst>
            <c:ext xmlns:c16="http://schemas.microsoft.com/office/drawing/2014/chart" uri="{C3380CC4-5D6E-409C-BE32-E72D297353CC}">
              <c16:uniqueId val="{00000000-A4D6-43CB-89A5-4AA1C6B730AF}"/>
            </c:ext>
          </c:extLst>
        </c:ser>
        <c:dLbls>
          <c:dLblPos val="ctr"/>
          <c:showLegendKey val="0"/>
          <c:showVal val="1"/>
          <c:showCatName val="0"/>
          <c:showSerName val="0"/>
          <c:showPercent val="0"/>
          <c:showBubbleSize val="0"/>
        </c:dLbls>
        <c:gapWidth val="150"/>
        <c:overlap val="100"/>
        <c:axId val="55268096"/>
        <c:axId val="55269632"/>
      </c:barChart>
      <c:catAx>
        <c:axId val="55268096"/>
        <c:scaling>
          <c:orientation val="minMax"/>
        </c:scaling>
        <c:delete val="1"/>
        <c:axPos val="l"/>
        <c:numFmt formatCode="General" sourceLinked="1"/>
        <c:majorTickMark val="none"/>
        <c:minorTickMark val="none"/>
        <c:tickLblPos val="nextTo"/>
        <c:crossAx val="55269632"/>
        <c:crosses val="autoZero"/>
        <c:auto val="1"/>
        <c:lblAlgn val="ctr"/>
        <c:lblOffset val="100"/>
        <c:noMultiLvlLbl val="0"/>
      </c:catAx>
      <c:valAx>
        <c:axId val="55269632"/>
        <c:scaling>
          <c:orientation val="minMax"/>
          <c:max val="1"/>
          <c:min val="0"/>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5268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bg1">
                    <a:lumMod val="50000"/>
                  </a:schemeClr>
                </a:solidFill>
                <a:latin typeface="+mn-lt"/>
                <a:ea typeface="+mn-ea"/>
                <a:cs typeface="+mn-cs"/>
              </a:defRPr>
            </a:pPr>
            <a:r>
              <a:rPr lang="en-GB" sz="1200" b="0" i="0" baseline="0">
                <a:solidFill>
                  <a:schemeClr val="bg1">
                    <a:lumMod val="50000"/>
                  </a:schemeClr>
                </a:solidFill>
                <a:effectLst/>
              </a:rPr>
              <a:t>% of Outcomes Assessed</a:t>
            </a:r>
            <a:endParaRPr lang="en-IE" sz="1200" b="0">
              <a:solidFill>
                <a:schemeClr val="bg1">
                  <a:lumMod val="50000"/>
                </a:schemeClr>
              </a:solidFill>
              <a:effectLst/>
            </a:endParaRPr>
          </a:p>
        </c:rich>
      </c:tx>
      <c:overlay val="0"/>
      <c:spPr>
        <a:noFill/>
        <a:ln>
          <a:noFill/>
        </a:ln>
        <a:effectLst/>
      </c:spPr>
    </c:title>
    <c:autoTitleDeleted val="0"/>
    <c:plotArea>
      <c:layout>
        <c:manualLayout>
          <c:layoutTarget val="inner"/>
          <c:xMode val="edge"/>
          <c:yMode val="edge"/>
          <c:x val="2.9050969047361212E-2"/>
          <c:y val="0.20235548103408374"/>
          <c:w val="0.93386820423447703"/>
          <c:h val="0.50175898152643972"/>
        </c:manualLayout>
      </c:layout>
      <c:barChart>
        <c:barDir val="bar"/>
        <c:grouping val="stacked"/>
        <c:varyColors val="0"/>
        <c:ser>
          <c:idx val="0"/>
          <c:order val="0"/>
          <c:spPr>
            <a:solidFill>
              <a:srgbClr val="00B050"/>
            </a:solidFill>
            <a:ln>
              <a:noFill/>
            </a:ln>
            <a:effectLst/>
          </c:spPr>
          <c:invertIfNegative val="0"/>
          <c:dLbls>
            <c:dLbl>
              <c:idx val="0"/>
              <c:layout>
                <c:manualLayout>
                  <c:x val="2.6845637583892617E-2"/>
                  <c:y val="-1.346801346801346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08-4B73-9A04-38DC4EFE02C5}"/>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'Statistical Breakdown'!$K$125</c:f>
              <c:numCache>
                <c:formatCode>0%</c:formatCode>
                <c:ptCount val="1"/>
                <c:pt idx="0">
                  <c:v>0.8571428571428571</c:v>
                </c:pt>
              </c:numCache>
            </c:numRef>
          </c:val>
          <c:extLst>
            <c:ext xmlns:c16="http://schemas.microsoft.com/office/drawing/2014/chart" uri="{C3380CC4-5D6E-409C-BE32-E72D297353CC}">
              <c16:uniqueId val="{00000000-A4D6-43CB-89A5-4AA1C6B730AF}"/>
            </c:ext>
          </c:extLst>
        </c:ser>
        <c:dLbls>
          <c:dLblPos val="ctr"/>
          <c:showLegendKey val="0"/>
          <c:showVal val="1"/>
          <c:showCatName val="0"/>
          <c:showSerName val="0"/>
          <c:showPercent val="0"/>
          <c:showBubbleSize val="0"/>
        </c:dLbls>
        <c:gapWidth val="150"/>
        <c:overlap val="100"/>
        <c:axId val="55305344"/>
        <c:axId val="55306880"/>
      </c:barChart>
      <c:catAx>
        <c:axId val="55305344"/>
        <c:scaling>
          <c:orientation val="minMax"/>
        </c:scaling>
        <c:delete val="1"/>
        <c:axPos val="l"/>
        <c:numFmt formatCode="General" sourceLinked="1"/>
        <c:majorTickMark val="none"/>
        <c:minorTickMark val="none"/>
        <c:tickLblPos val="nextTo"/>
        <c:crossAx val="55306880"/>
        <c:crosses val="autoZero"/>
        <c:auto val="1"/>
        <c:lblAlgn val="ctr"/>
        <c:lblOffset val="100"/>
        <c:noMultiLvlLbl val="0"/>
      </c:catAx>
      <c:valAx>
        <c:axId val="55306880"/>
        <c:scaling>
          <c:orientation val="minMax"/>
          <c:max val="1"/>
          <c:min val="0"/>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5305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CSBS Detect Progress (DE)</a:t>
            </a:r>
          </a:p>
        </c:rich>
      </c:tx>
      <c:overlay val="0"/>
    </c:title>
    <c:autoTitleDeleted val="0"/>
    <c:plotArea>
      <c:layout>
        <c:manualLayout>
          <c:layoutTarget val="inner"/>
          <c:xMode val="edge"/>
          <c:yMode val="edge"/>
          <c:x val="0.32367923056948988"/>
          <c:y val="0.21029638008919266"/>
          <c:w val="0.3386310329121402"/>
          <c:h val="0.70827192277585138"/>
        </c:manualLayout>
      </c:layout>
      <c:radarChart>
        <c:radarStyle val="marker"/>
        <c:varyColors val="0"/>
        <c:ser>
          <c:idx val="0"/>
          <c:order val="0"/>
          <c:tx>
            <c:v>Detect Progress</c:v>
          </c:tx>
          <c:marker>
            <c:symbol val="none"/>
          </c:marker>
          <c:cat>
            <c:strRef>
              <c:extLst>
                <c:ext xmlns:c15="http://schemas.microsoft.com/office/drawing/2012/chart" uri="{02D57815-91ED-43cb-92C2-25804820EDAC}">
                  <c15:fullRef>
                    <c15:sqref>Summary!$A$77:$A$83</c15:sqref>
                  </c15:fullRef>
                </c:ext>
              </c:extLst>
              <c:f>Summary!$A$77:$A$83</c:f>
              <c:strCache>
                <c:ptCount val="7"/>
                <c:pt idx="0">
                  <c:v>3.1 Event Capture</c:v>
                </c:pt>
                <c:pt idx="1">
                  <c:v>3.2 Cyber Security Incidents</c:v>
                </c:pt>
                <c:pt idx="2">
                  <c:v>3.3 Log Retention Period Legal</c:v>
                </c:pt>
                <c:pt idx="3">
                  <c:v>3.4 Log Retention Period Malicious Activity Detections</c:v>
                </c:pt>
                <c:pt idx="4">
                  <c:v>3.5 CNI Protection</c:v>
                </c:pt>
                <c:pt idx="5">
                  <c:v>3.6 Monitoring Controls</c:v>
                </c:pt>
                <c:pt idx="6">
                  <c:v>3.7 Anomalous Activity Detection</c:v>
                </c:pt>
              </c:strCache>
            </c:strRef>
          </c:cat>
          <c:val>
            <c:numRef>
              <c:extLst>
                <c:ext xmlns:c15="http://schemas.microsoft.com/office/drawing/2012/chart" uri="{02D57815-91ED-43cb-92C2-25804820EDAC}">
                  <c15:fullRef>
                    <c15:sqref>Summary!$B$77:$B$84</c15:sqref>
                  </c15:fullRef>
                </c:ext>
              </c:extLst>
              <c:f>Summary!$B$77:$B$83</c:f>
              <c:numCache>
                <c:formatCode>0.00</c:formatCode>
                <c:ptCount val="7"/>
                <c:pt idx="0">
                  <c:v>2.5</c:v>
                </c:pt>
                <c:pt idx="1">
                  <c:v>3</c:v>
                </c:pt>
                <c:pt idx="2">
                  <c:v>3</c:v>
                </c:pt>
                <c:pt idx="3">
                  <c:v>3</c:v>
                </c:pt>
                <c:pt idx="4">
                  <c:v>2.5</c:v>
                </c:pt>
                <c:pt idx="5">
                  <c:v>2</c:v>
                </c:pt>
                <c:pt idx="6">
                  <c:v>4</c:v>
                </c:pt>
              </c:numCache>
            </c:numRef>
          </c:val>
          <c:extLst>
            <c:ext xmlns:c16="http://schemas.microsoft.com/office/drawing/2014/chart" uri="{C3380CC4-5D6E-409C-BE32-E72D297353CC}">
              <c16:uniqueId val="{00000000-FCF7-4B99-B64D-01D4532EE6FD}"/>
            </c:ext>
          </c:extLst>
        </c:ser>
        <c:dLbls>
          <c:showLegendKey val="0"/>
          <c:showVal val="0"/>
          <c:showCatName val="0"/>
          <c:showSerName val="0"/>
          <c:showPercent val="0"/>
          <c:showBubbleSize val="0"/>
        </c:dLbls>
        <c:axId val="55156736"/>
        <c:axId val="55158272"/>
      </c:radarChart>
      <c:catAx>
        <c:axId val="55156736"/>
        <c:scaling>
          <c:orientation val="minMax"/>
        </c:scaling>
        <c:delete val="0"/>
        <c:axPos val="b"/>
        <c:majorGridlines/>
        <c:numFmt formatCode="General" sourceLinked="1"/>
        <c:majorTickMark val="out"/>
        <c:minorTickMark val="none"/>
        <c:tickLblPos val="nextTo"/>
        <c:txPr>
          <a:bodyPr/>
          <a:lstStyle/>
          <a:p>
            <a:pPr>
              <a:defRPr sz="1000" b="1"/>
            </a:pPr>
            <a:endParaRPr lang="en-US"/>
          </a:p>
        </c:txPr>
        <c:crossAx val="55158272"/>
        <c:crosses val="autoZero"/>
        <c:auto val="1"/>
        <c:lblAlgn val="ctr"/>
        <c:lblOffset val="100"/>
        <c:noMultiLvlLbl val="0"/>
      </c:catAx>
      <c:valAx>
        <c:axId val="55158272"/>
        <c:scaling>
          <c:orientation val="minMax"/>
          <c:max val="4"/>
          <c:min val="0"/>
        </c:scaling>
        <c:delete val="0"/>
        <c:axPos val="l"/>
        <c:majorGridlines>
          <c:spPr>
            <a:ln w="15875">
              <a:gradFill flip="none" rotWithShape="1">
                <a:gsLst>
                  <a:gs pos="50000">
                    <a:srgbClr val="FFFF00"/>
                  </a:gs>
                  <a:gs pos="25000">
                    <a:srgbClr val="FFC000"/>
                  </a:gs>
                  <a:gs pos="0">
                    <a:srgbClr val="FF0000"/>
                  </a:gs>
                  <a:gs pos="75000">
                    <a:srgbClr val="66FF66"/>
                  </a:gs>
                  <a:gs pos="100000">
                    <a:srgbClr val="00B050"/>
                  </a:gs>
                </a:gsLst>
                <a:path path="shape">
                  <a:fillToRect l="50000" t="50000" r="50000" b="50000"/>
                </a:path>
                <a:tileRect/>
              </a:gradFill>
            </a:ln>
          </c:spPr>
        </c:majorGridlines>
        <c:numFmt formatCode="0.00" sourceLinked="1"/>
        <c:majorTickMark val="none"/>
        <c:minorTickMark val="none"/>
        <c:tickLblPos val="nextTo"/>
        <c:spPr>
          <a:noFill/>
          <a:ln>
            <a:noFill/>
          </a:ln>
        </c:spPr>
        <c:crossAx val="55156736"/>
        <c:crosses val="autoZero"/>
        <c:crossBetween val="between"/>
        <c:majorUnit val="1"/>
        <c:minorUnit val="0.1"/>
      </c:valAx>
      <c:spPr>
        <a:noFill/>
      </c:spPr>
    </c:plotArea>
    <c:plotVisOnly val="1"/>
    <c:dispBlanksAs val="gap"/>
    <c:showDLblsOverMax val="0"/>
  </c:chart>
  <c:spPr>
    <a:ln>
      <a:solidFill>
        <a:schemeClr val="accent1">
          <a:alpha val="3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CSBS Respond (RS)</a:t>
            </a:r>
          </a:p>
        </c:rich>
      </c:tx>
      <c:overlay val="0"/>
    </c:title>
    <c:autoTitleDeleted val="0"/>
    <c:plotArea>
      <c:layout>
        <c:manualLayout>
          <c:layoutTarget val="inner"/>
          <c:xMode val="edge"/>
          <c:yMode val="edge"/>
          <c:x val="0.33620984653878172"/>
          <c:y val="0.26050797960361699"/>
          <c:w val="0.30901785224708561"/>
          <c:h val="0.65288253081609404"/>
        </c:manualLayout>
      </c:layout>
      <c:radarChart>
        <c:radarStyle val="marker"/>
        <c:varyColors val="0"/>
        <c:ser>
          <c:idx val="0"/>
          <c:order val="0"/>
          <c:tx>
            <c:v>Respond</c:v>
          </c:tx>
          <c:marker>
            <c:symbol val="none"/>
          </c:marker>
          <c:cat>
            <c:strRef>
              <c:f>Summary!$A$103:$A$109</c:f>
              <c:strCache>
                <c:ptCount val="7"/>
                <c:pt idx="0">
                  <c:v>4.1 Incident Recording</c:v>
                </c:pt>
                <c:pt idx="1">
                  <c:v>4.2 Communications Plans</c:v>
                </c:pt>
                <c:pt idx="2">
                  <c:v>4.3 Data Obligations</c:v>
                </c:pt>
                <c:pt idx="3">
                  <c:v>4.4 Cyber Incident Response Plan Review</c:v>
                </c:pt>
                <c:pt idx="4">
                  <c:v>4.5 Mitigation Measures on Detections</c:v>
                </c:pt>
                <c:pt idx="5">
                  <c:v>4.6 Post-Incident Sharing</c:v>
                </c:pt>
                <c:pt idx="6">
                  <c:v>4.7 Post-Incident Lessons Learned</c:v>
                </c:pt>
              </c:strCache>
            </c:strRef>
          </c:cat>
          <c:val>
            <c:numRef>
              <c:f>Summary!$B$103:$B$109</c:f>
              <c:numCache>
                <c:formatCode>0.00</c:formatCode>
                <c:ptCount val="7"/>
                <c:pt idx="0">
                  <c:v>3</c:v>
                </c:pt>
                <c:pt idx="1">
                  <c:v>2.5</c:v>
                </c:pt>
                <c:pt idx="2">
                  <c:v>3.5</c:v>
                </c:pt>
                <c:pt idx="3">
                  <c:v>3.5</c:v>
                </c:pt>
                <c:pt idx="4">
                  <c:v>3.5</c:v>
                </c:pt>
                <c:pt idx="5">
                  <c:v>2.5</c:v>
                </c:pt>
                <c:pt idx="6">
                  <c:v>2.5</c:v>
                </c:pt>
              </c:numCache>
            </c:numRef>
          </c:val>
          <c:extLst>
            <c:ext xmlns:c16="http://schemas.microsoft.com/office/drawing/2014/chart" uri="{C3380CC4-5D6E-409C-BE32-E72D297353CC}">
              <c16:uniqueId val="{00000000-7786-4355-AF9C-3EF9BBDE916A}"/>
            </c:ext>
          </c:extLst>
        </c:ser>
        <c:dLbls>
          <c:showLegendKey val="0"/>
          <c:showVal val="0"/>
          <c:showCatName val="0"/>
          <c:showSerName val="0"/>
          <c:showPercent val="0"/>
          <c:showBubbleSize val="0"/>
        </c:dLbls>
        <c:axId val="55190656"/>
        <c:axId val="55192192"/>
      </c:radarChart>
      <c:catAx>
        <c:axId val="55190656"/>
        <c:scaling>
          <c:orientation val="minMax"/>
        </c:scaling>
        <c:delete val="0"/>
        <c:axPos val="b"/>
        <c:majorGridlines/>
        <c:numFmt formatCode="General" sourceLinked="1"/>
        <c:majorTickMark val="out"/>
        <c:minorTickMark val="none"/>
        <c:tickLblPos val="nextTo"/>
        <c:spPr>
          <a:effectLst>
            <a:outerShdw blurRad="50800" dist="50800" dir="5400000" algn="ctr" rotWithShape="0">
              <a:schemeClr val="bg1"/>
            </a:outerShdw>
          </a:effectLst>
        </c:spPr>
        <c:txPr>
          <a:bodyPr anchor="t" anchorCtr="1"/>
          <a:lstStyle/>
          <a:p>
            <a:pPr>
              <a:defRPr sz="1000" b="1"/>
            </a:pPr>
            <a:endParaRPr lang="en-US"/>
          </a:p>
        </c:txPr>
        <c:crossAx val="55192192"/>
        <c:crosses val="autoZero"/>
        <c:auto val="1"/>
        <c:lblAlgn val="ctr"/>
        <c:lblOffset val="100"/>
        <c:noMultiLvlLbl val="0"/>
      </c:catAx>
      <c:valAx>
        <c:axId val="55192192"/>
        <c:scaling>
          <c:orientation val="minMax"/>
          <c:max val="4"/>
        </c:scaling>
        <c:delete val="0"/>
        <c:axPos val="l"/>
        <c:majorGridlines>
          <c:spPr>
            <a:ln w="15875">
              <a:gradFill flip="none" rotWithShape="1">
                <a:gsLst>
                  <a:gs pos="50000">
                    <a:srgbClr val="FFFF00"/>
                  </a:gs>
                  <a:gs pos="25000">
                    <a:srgbClr val="FFC000"/>
                  </a:gs>
                  <a:gs pos="0">
                    <a:srgbClr val="FF0000"/>
                  </a:gs>
                  <a:gs pos="75000">
                    <a:srgbClr val="66FF66"/>
                  </a:gs>
                  <a:gs pos="100000">
                    <a:srgbClr val="00B050"/>
                  </a:gs>
                </a:gsLst>
                <a:path path="shape">
                  <a:fillToRect l="50000" t="50000" r="50000" b="50000"/>
                </a:path>
                <a:tileRect/>
              </a:gradFill>
            </a:ln>
          </c:spPr>
        </c:majorGridlines>
        <c:numFmt formatCode="0.00" sourceLinked="1"/>
        <c:majorTickMark val="none"/>
        <c:minorTickMark val="none"/>
        <c:tickLblPos val="nextTo"/>
        <c:spPr>
          <a:noFill/>
          <a:ln>
            <a:noFill/>
          </a:ln>
          <a:effectLst/>
        </c:spPr>
        <c:crossAx val="55190656"/>
        <c:crosses val="autoZero"/>
        <c:crossBetween val="between"/>
        <c:majorUnit val="1"/>
        <c:minorUnit val="0.1"/>
      </c:valAx>
      <c:spPr>
        <a:noFill/>
      </c:spPr>
    </c:plotArea>
    <c:plotVisOnly val="1"/>
    <c:dispBlanksAs val="gap"/>
    <c:showDLblsOverMax val="0"/>
  </c:chart>
  <c:spPr>
    <a:ln>
      <a:solidFill>
        <a:schemeClr val="accent1">
          <a:alpha val="30000"/>
        </a:schemeClr>
      </a:solidFill>
    </a:ln>
  </c:sp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2</xdr:col>
      <xdr:colOff>0</xdr:colOff>
      <xdr:row>5</xdr:row>
      <xdr:rowOff>0</xdr:rowOff>
    </xdr:from>
    <xdr:ext cx="5886557" cy="937629"/>
    <xdr:sp macro="" textlink="">
      <xdr:nvSpPr>
        <xdr:cNvPr id="2" name="Rectangle 1">
          <a:extLst>
            <a:ext uri="{FF2B5EF4-FFF2-40B4-BE49-F238E27FC236}">
              <a16:creationId xmlns:a16="http://schemas.microsoft.com/office/drawing/2014/main" id="{00000000-0008-0000-0300-000002000000}"/>
            </a:ext>
          </a:extLst>
        </xdr:cNvPr>
        <xdr:cNvSpPr/>
      </xdr:nvSpPr>
      <xdr:spPr>
        <a:xfrm rot="-2700000">
          <a:off x="5419725" y="9254066"/>
          <a:ext cx="5886557" cy="937629"/>
        </a:xfrm>
        <a:prstGeom prst="rect">
          <a:avLst/>
        </a:prstGeom>
        <a:noFill/>
        <a:ln>
          <a:noFill/>
        </a:ln>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5400" b="1" i="0" u="none" strike="noStrike" kern="0" cap="none" spc="0" normalizeH="0" baseline="0" noProof="0">
              <a:ln w="10541" cmpd="sng">
                <a:noFill/>
                <a:prstDash val="solid"/>
              </a:ln>
              <a:solidFill>
                <a:srgbClr val="F79646">
                  <a:lumMod val="40000"/>
                  <a:lumOff val="60000"/>
                  <a:alpha val="33000"/>
                </a:srgbClr>
              </a:solidFill>
              <a:effectLst/>
              <a:uLnTx/>
              <a:uFillTx/>
            </a:rPr>
            <a:t>Confidential</a:t>
          </a:r>
        </a:p>
      </xdr:txBody>
    </xdr:sp>
    <xdr:clientData/>
  </xdr:oneCellAnchor>
  <xdr:oneCellAnchor>
    <xdr:from>
      <xdr:col>2</xdr:col>
      <xdr:colOff>4234</xdr:colOff>
      <xdr:row>5</xdr:row>
      <xdr:rowOff>0</xdr:rowOff>
    </xdr:from>
    <xdr:ext cx="5886557" cy="937629"/>
    <xdr:sp macro="" textlink="">
      <xdr:nvSpPr>
        <xdr:cNvPr id="3" name="Rectangle 2">
          <a:extLst>
            <a:ext uri="{FF2B5EF4-FFF2-40B4-BE49-F238E27FC236}">
              <a16:creationId xmlns:a16="http://schemas.microsoft.com/office/drawing/2014/main" id="{00000000-0008-0000-0300-000003000000}"/>
            </a:ext>
          </a:extLst>
        </xdr:cNvPr>
        <xdr:cNvSpPr/>
      </xdr:nvSpPr>
      <xdr:spPr>
        <a:xfrm rot="-2700000">
          <a:off x="5423959" y="15207191"/>
          <a:ext cx="5886557" cy="937629"/>
        </a:xfrm>
        <a:prstGeom prst="rect">
          <a:avLst/>
        </a:prstGeom>
        <a:noFill/>
        <a:ln>
          <a:noFill/>
        </a:ln>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5400" b="1" i="0" u="none" strike="noStrike" kern="0" cap="none" spc="0" normalizeH="0" baseline="0" noProof="0">
              <a:ln w="10541" cmpd="sng">
                <a:noFill/>
                <a:prstDash val="solid"/>
              </a:ln>
              <a:solidFill>
                <a:srgbClr val="F79646">
                  <a:lumMod val="40000"/>
                  <a:lumOff val="60000"/>
                  <a:alpha val="33000"/>
                </a:srgbClr>
              </a:solidFill>
              <a:effectLst/>
              <a:uLnTx/>
              <a:uFillTx/>
            </a:rPr>
            <a:t>Confidential</a:t>
          </a:r>
        </a:p>
      </xdr:txBody>
    </xdr:sp>
    <xdr:clientData/>
  </xdr:oneCellAnchor>
  <xdr:oneCellAnchor>
    <xdr:from>
      <xdr:col>2</xdr:col>
      <xdr:colOff>3436409</xdr:colOff>
      <xdr:row>4</xdr:row>
      <xdr:rowOff>1209675</xdr:rowOff>
    </xdr:from>
    <xdr:ext cx="5886557" cy="937629"/>
    <xdr:sp macro="" textlink="">
      <xdr:nvSpPr>
        <xdr:cNvPr id="4" name="Rectangle 3">
          <a:extLst>
            <a:ext uri="{FF2B5EF4-FFF2-40B4-BE49-F238E27FC236}">
              <a16:creationId xmlns:a16="http://schemas.microsoft.com/office/drawing/2014/main" id="{00000000-0008-0000-0300-000004000000}"/>
            </a:ext>
          </a:extLst>
        </xdr:cNvPr>
        <xdr:cNvSpPr/>
      </xdr:nvSpPr>
      <xdr:spPr>
        <a:xfrm rot="-2700000">
          <a:off x="8856134" y="2857500"/>
          <a:ext cx="5886557" cy="937629"/>
        </a:xfrm>
        <a:prstGeom prst="rect">
          <a:avLst/>
        </a:prstGeom>
        <a:noFill/>
        <a:ln>
          <a:noFill/>
        </a:ln>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5400" b="1" i="0" u="none" strike="noStrike" kern="0" cap="none" spc="0" normalizeH="0" baseline="0" noProof="0">
              <a:ln w="10541" cmpd="sng">
                <a:noFill/>
                <a:prstDash val="solid"/>
              </a:ln>
              <a:solidFill>
                <a:srgbClr val="F79646">
                  <a:lumMod val="40000"/>
                  <a:lumOff val="60000"/>
                  <a:alpha val="33000"/>
                </a:srgbClr>
              </a:solidFill>
              <a:effectLst/>
              <a:uLnTx/>
              <a:uFillTx/>
            </a:rPr>
            <a:t>Confidential</a:t>
          </a:r>
        </a:p>
      </xdr:txBody>
    </xdr:sp>
    <xdr:clientData/>
  </xdr:oneCellAnchor>
  <xdr:oneCellAnchor>
    <xdr:from>
      <xdr:col>0</xdr:col>
      <xdr:colOff>470961</xdr:colOff>
      <xdr:row>4</xdr:row>
      <xdr:rowOff>1057275</xdr:rowOff>
    </xdr:from>
    <xdr:ext cx="5886557" cy="937629"/>
    <xdr:sp macro="" textlink="">
      <xdr:nvSpPr>
        <xdr:cNvPr id="5" name="Rectangle 4">
          <a:extLst>
            <a:ext uri="{FF2B5EF4-FFF2-40B4-BE49-F238E27FC236}">
              <a16:creationId xmlns:a16="http://schemas.microsoft.com/office/drawing/2014/main" id="{00000000-0008-0000-0300-000005000000}"/>
            </a:ext>
          </a:extLst>
        </xdr:cNvPr>
        <xdr:cNvSpPr/>
      </xdr:nvSpPr>
      <xdr:spPr>
        <a:xfrm rot="-2700000">
          <a:off x="470961" y="2705100"/>
          <a:ext cx="5886557" cy="937629"/>
        </a:xfrm>
        <a:prstGeom prst="rect">
          <a:avLst/>
        </a:prstGeom>
        <a:noFill/>
        <a:ln>
          <a:noFill/>
        </a:ln>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5400" b="1" i="0" u="none" strike="noStrike" kern="0" cap="none" spc="0" normalizeH="0" baseline="0" noProof="0">
              <a:ln w="10541" cmpd="sng">
                <a:noFill/>
                <a:prstDash val="solid"/>
              </a:ln>
              <a:solidFill>
                <a:srgbClr val="F79646">
                  <a:lumMod val="40000"/>
                  <a:lumOff val="60000"/>
                  <a:alpha val="33000"/>
                </a:srgbClr>
              </a:solidFill>
              <a:effectLst/>
              <a:uLnTx/>
              <a:uFillTx/>
            </a:rPr>
            <a:t>Confidential</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158750</xdr:colOff>
      <xdr:row>36</xdr:row>
      <xdr:rowOff>105832</xdr:rowOff>
    </xdr:from>
    <xdr:to>
      <xdr:col>10</xdr:col>
      <xdr:colOff>529167</xdr:colOff>
      <xdr:row>61</xdr:row>
      <xdr:rowOff>95250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153453</xdr:colOff>
      <xdr:row>12</xdr:row>
      <xdr:rowOff>105833</xdr:rowOff>
    </xdr:from>
    <xdr:to>
      <xdr:col>10</xdr:col>
      <xdr:colOff>508000</xdr:colOff>
      <xdr:row>33</xdr:row>
      <xdr:rowOff>433915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42333</xdr:colOff>
      <xdr:row>15</xdr:row>
      <xdr:rowOff>51858</xdr:rowOff>
    </xdr:from>
    <xdr:to>
      <xdr:col>1</xdr:col>
      <xdr:colOff>451908</xdr:colOff>
      <xdr:row>20</xdr:row>
      <xdr:rowOff>51859</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39</xdr:row>
      <xdr:rowOff>9525</xdr:rowOff>
    </xdr:from>
    <xdr:to>
      <xdr:col>1</xdr:col>
      <xdr:colOff>428625</xdr:colOff>
      <xdr:row>46</xdr:row>
      <xdr:rowOff>28574</xdr:rowOff>
    </xdr:to>
    <xdr:graphicFrame macro="">
      <xdr:nvGraphicFramePr>
        <xdr:cNvPr id="10" name="Chart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68</xdr:row>
      <xdr:rowOff>1</xdr:rowOff>
    </xdr:from>
    <xdr:to>
      <xdr:col>1</xdr:col>
      <xdr:colOff>428625</xdr:colOff>
      <xdr:row>73</xdr:row>
      <xdr:rowOff>142875</xdr:rowOff>
    </xdr:to>
    <xdr:graphicFrame macro="">
      <xdr:nvGraphicFramePr>
        <xdr:cNvPr id="11" name="Chart 10">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92</xdr:row>
      <xdr:rowOff>87841</xdr:rowOff>
    </xdr:from>
    <xdr:to>
      <xdr:col>1</xdr:col>
      <xdr:colOff>381000</xdr:colOff>
      <xdr:row>100</xdr:row>
      <xdr:rowOff>0</xdr:rowOff>
    </xdr:to>
    <xdr:graphicFrame macro="">
      <xdr:nvGraphicFramePr>
        <xdr:cNvPr id="12" name="Chart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9525</xdr:colOff>
      <xdr:row>118</xdr:row>
      <xdr:rowOff>0</xdr:rowOff>
    </xdr:from>
    <xdr:to>
      <xdr:col>1</xdr:col>
      <xdr:colOff>419100</xdr:colOff>
      <xdr:row>129</xdr:row>
      <xdr:rowOff>19050</xdr:rowOff>
    </xdr:to>
    <xdr:graphicFrame macro="">
      <xdr:nvGraphicFramePr>
        <xdr:cNvPr id="13" name="Chart 12">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127001</xdr:colOff>
      <xdr:row>64</xdr:row>
      <xdr:rowOff>179917</xdr:rowOff>
    </xdr:from>
    <xdr:to>
      <xdr:col>10</xdr:col>
      <xdr:colOff>582084</xdr:colOff>
      <xdr:row>87</xdr:row>
      <xdr:rowOff>71967</xdr:rowOff>
    </xdr:to>
    <xdr:graphicFrame macro="">
      <xdr:nvGraphicFramePr>
        <xdr:cNvPr id="14" name="Chart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228599</xdr:colOff>
      <xdr:row>90</xdr:row>
      <xdr:rowOff>63500</xdr:rowOff>
    </xdr:from>
    <xdr:to>
      <xdr:col>10</xdr:col>
      <xdr:colOff>613835</xdr:colOff>
      <xdr:row>114</xdr:row>
      <xdr:rowOff>74083</xdr:rowOff>
    </xdr:to>
    <xdr:graphicFrame macro="">
      <xdr:nvGraphicFramePr>
        <xdr:cNvPr id="15" name="Chart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243416</xdr:colOff>
      <xdr:row>122</xdr:row>
      <xdr:rowOff>0</xdr:rowOff>
    </xdr:from>
    <xdr:to>
      <xdr:col>10</xdr:col>
      <xdr:colOff>666750</xdr:colOff>
      <xdr:row>144</xdr:row>
      <xdr:rowOff>63500</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9</xdr:row>
      <xdr:rowOff>321733</xdr:rowOff>
    </xdr:from>
    <xdr:to>
      <xdr:col>5</xdr:col>
      <xdr:colOff>110067</xdr:colOff>
      <xdr:row>10</xdr:row>
      <xdr:rowOff>1143000</xdr:rowOff>
    </xdr:to>
    <xdr:graphicFrame macro="">
      <xdr:nvGraphicFramePr>
        <xdr:cNvPr id="4" name="Chart 3">
          <a:extLst>
            <a:ext uri="{FF2B5EF4-FFF2-40B4-BE49-F238E27FC236}">
              <a16:creationId xmlns:a16="http://schemas.microsoft.com/office/drawing/2014/main" id="{1CB808F7-35EC-4A21-A15B-BCE81D7CAF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irst.org/tl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1"/>
  </sheetPr>
  <dimension ref="A1:P26"/>
  <sheetViews>
    <sheetView showGridLines="0" tabSelected="1" topLeftCell="A3" zoomScale="68" zoomScaleNormal="68" workbookViewId="0">
      <selection activeCell="E6" sqref="E6"/>
    </sheetView>
  </sheetViews>
  <sheetFormatPr defaultColWidth="9.109375" defaultRowHeight="14.4" x14ac:dyDescent="0.3"/>
  <cols>
    <col min="1" max="1" width="53.6640625" style="41" customWidth="1"/>
    <col min="2" max="3" width="71.5546875" style="41" customWidth="1"/>
    <col min="4" max="4" width="17.5546875" style="41" bestFit="1" customWidth="1"/>
    <col min="5" max="8" width="9.109375" style="41"/>
    <col min="9" max="9" width="21.5546875" style="41" customWidth="1"/>
    <col min="10" max="16384" width="9.109375" style="41"/>
  </cols>
  <sheetData>
    <row r="1" spans="1:16" ht="82.5" customHeight="1" x14ac:dyDescent="0.3">
      <c r="A1" s="310" t="s">
        <v>431</v>
      </c>
      <c r="B1" s="310"/>
      <c r="C1" s="310"/>
      <c r="D1"/>
      <c r="E1"/>
      <c r="F1"/>
      <c r="G1"/>
      <c r="H1"/>
      <c r="I1"/>
      <c r="J1"/>
      <c r="K1"/>
      <c r="L1"/>
      <c r="M1"/>
      <c r="N1"/>
      <c r="O1"/>
      <c r="P1"/>
    </row>
    <row r="2" spans="1:16" ht="26.4" customHeight="1" x14ac:dyDescent="0.3">
      <c r="A2" s="297" t="s">
        <v>430</v>
      </c>
      <c r="B2" s="298"/>
      <c r="C2" s="299"/>
      <c r="D2"/>
      <c r="E2"/>
      <c r="F2"/>
      <c r="G2"/>
      <c r="H2"/>
      <c r="I2"/>
      <c r="J2"/>
      <c r="K2"/>
      <c r="L2"/>
      <c r="M2"/>
      <c r="N2"/>
      <c r="O2"/>
      <c r="P2"/>
    </row>
    <row r="3" spans="1:16" ht="47.25" customHeight="1" x14ac:dyDescent="0.3">
      <c r="A3" s="313" t="s">
        <v>468</v>
      </c>
      <c r="B3" s="314"/>
      <c r="C3" s="314"/>
      <c r="D3"/>
      <c r="E3"/>
      <c r="F3"/>
      <c r="G3"/>
      <c r="H3"/>
    </row>
    <row r="4" spans="1:16" ht="85.5" customHeight="1" x14ac:dyDescent="0.3">
      <c r="A4" s="108" t="s">
        <v>400</v>
      </c>
      <c r="B4" s="315" t="s">
        <v>401</v>
      </c>
      <c r="C4" s="316"/>
      <c r="D4"/>
      <c r="E4"/>
      <c r="F4"/>
      <c r="G4"/>
      <c r="H4"/>
    </row>
    <row r="5" spans="1:16" ht="48" customHeight="1" x14ac:dyDescent="0.3">
      <c r="A5" s="317" t="s">
        <v>461</v>
      </c>
      <c r="B5" s="320" t="s">
        <v>462</v>
      </c>
      <c r="C5" s="321"/>
      <c r="D5"/>
      <c r="E5"/>
      <c r="F5"/>
      <c r="G5"/>
      <c r="H5"/>
    </row>
    <row r="6" spans="1:16" ht="18" x14ac:dyDescent="0.3">
      <c r="A6" s="318"/>
      <c r="B6" s="322" t="s">
        <v>23</v>
      </c>
      <c r="C6" s="323"/>
      <c r="D6"/>
      <c r="E6"/>
      <c r="F6"/>
      <c r="G6"/>
      <c r="H6"/>
    </row>
    <row r="7" spans="1:16" ht="15" customHeight="1" x14ac:dyDescent="0.3">
      <c r="A7" s="318"/>
      <c r="B7" s="324" t="s">
        <v>463</v>
      </c>
      <c r="C7" s="325"/>
      <c r="D7"/>
      <c r="E7"/>
      <c r="F7"/>
      <c r="G7"/>
      <c r="H7"/>
    </row>
    <row r="8" spans="1:16" ht="147.75" customHeight="1" x14ac:dyDescent="0.3">
      <c r="A8" s="318"/>
      <c r="B8" s="109" t="s">
        <v>464</v>
      </c>
      <c r="C8" s="42" t="s">
        <v>465</v>
      </c>
      <c r="D8"/>
      <c r="E8"/>
      <c r="F8"/>
      <c r="G8"/>
      <c r="H8"/>
    </row>
    <row r="9" spans="1:16" ht="156.75" customHeight="1" x14ac:dyDescent="0.3">
      <c r="A9" s="318"/>
      <c r="B9" s="109" t="s">
        <v>466</v>
      </c>
      <c r="C9" s="42" t="s">
        <v>467</v>
      </c>
      <c r="D9"/>
      <c r="E9"/>
      <c r="F9"/>
      <c r="G9"/>
      <c r="H9"/>
    </row>
    <row r="10" spans="1:16" ht="71.25" customHeight="1" thickBot="1" x14ac:dyDescent="0.35">
      <c r="A10" s="319"/>
      <c r="B10" s="326" t="s">
        <v>399</v>
      </c>
      <c r="C10" s="327"/>
      <c r="D10"/>
      <c r="E10"/>
      <c r="F10"/>
      <c r="G10"/>
      <c r="H10"/>
    </row>
    <row r="11" spans="1:16" ht="127.5" customHeight="1" thickBot="1" x14ac:dyDescent="0.35">
      <c r="A11" s="43" t="s">
        <v>24</v>
      </c>
      <c r="B11" s="311" t="s">
        <v>50</v>
      </c>
      <c r="C11" s="312"/>
      <c r="D11"/>
      <c r="E11"/>
      <c r="F11"/>
      <c r="G11"/>
      <c r="H11"/>
    </row>
    <row r="12" spans="1:16" ht="51.6" customHeight="1" x14ac:dyDescent="0.4">
      <c r="A12" s="295" t="s">
        <v>412</v>
      </c>
      <c r="B12" s="296"/>
      <c r="C12" s="296"/>
      <c r="D12"/>
      <c r="E12"/>
      <c r="F12"/>
      <c r="G12"/>
      <c r="H12"/>
    </row>
    <row r="13" spans="1:16" ht="66.599999999999994" customHeight="1" x14ac:dyDescent="0.3">
      <c r="A13" s="83" t="s">
        <v>6</v>
      </c>
      <c r="B13" s="306" t="s">
        <v>413</v>
      </c>
      <c r="C13" s="307"/>
      <c r="D13"/>
      <c r="E13"/>
      <c r="F13"/>
      <c r="G13"/>
      <c r="H13"/>
    </row>
    <row r="14" spans="1:16" ht="80.400000000000006" customHeight="1" x14ac:dyDescent="0.3">
      <c r="A14" s="83" t="s">
        <v>2</v>
      </c>
      <c r="B14" s="306" t="s">
        <v>409</v>
      </c>
      <c r="C14" s="307"/>
      <c r="D14"/>
      <c r="E14"/>
      <c r="F14"/>
      <c r="G14"/>
      <c r="H14"/>
    </row>
    <row r="15" spans="1:16" ht="79.95" customHeight="1" x14ac:dyDescent="0.3">
      <c r="A15" s="83" t="s">
        <v>3</v>
      </c>
      <c r="B15" s="306" t="s">
        <v>410</v>
      </c>
      <c r="C15" s="307"/>
      <c r="D15"/>
      <c r="E15"/>
      <c r="F15"/>
      <c r="G15"/>
      <c r="H15"/>
    </row>
    <row r="16" spans="1:16" ht="40.950000000000003" customHeight="1" thickBot="1" x14ac:dyDescent="0.35">
      <c r="A16" s="83" t="s">
        <v>4</v>
      </c>
      <c r="B16" s="308" t="s">
        <v>402</v>
      </c>
      <c r="C16" s="309"/>
      <c r="D16"/>
      <c r="E16"/>
      <c r="F16"/>
      <c r="G16"/>
      <c r="H16"/>
      <c r="I16"/>
      <c r="J16"/>
      <c r="K16"/>
      <c r="L16"/>
      <c r="M16"/>
      <c r="N16"/>
      <c r="O16"/>
      <c r="P16"/>
    </row>
    <row r="17" spans="1:16" ht="40.950000000000003" customHeight="1" x14ac:dyDescent="0.4">
      <c r="A17" s="295" t="s">
        <v>452</v>
      </c>
      <c r="B17" s="296"/>
      <c r="C17" s="296"/>
      <c r="D17"/>
      <c r="E17"/>
      <c r="F17"/>
      <c r="G17"/>
      <c r="H17"/>
      <c r="I17"/>
      <c r="J17"/>
      <c r="K17"/>
      <c r="L17"/>
      <c r="M17"/>
      <c r="N17"/>
      <c r="O17"/>
      <c r="P17"/>
    </row>
    <row r="18" spans="1:16" ht="48.6" customHeight="1" x14ac:dyDescent="0.3">
      <c r="A18" s="83" t="s">
        <v>6</v>
      </c>
      <c r="B18" s="306" t="s">
        <v>453</v>
      </c>
      <c r="C18" s="307"/>
      <c r="D18"/>
      <c r="E18"/>
      <c r="F18"/>
      <c r="G18"/>
      <c r="H18"/>
      <c r="I18"/>
      <c r="J18"/>
      <c r="K18"/>
      <c r="L18"/>
      <c r="M18"/>
      <c r="N18"/>
      <c r="O18"/>
      <c r="P18"/>
    </row>
    <row r="19" spans="1:16" ht="69.75" customHeight="1" x14ac:dyDescent="0.3">
      <c r="A19" s="83" t="s">
        <v>2</v>
      </c>
      <c r="B19" s="306" t="s">
        <v>411</v>
      </c>
      <c r="C19" s="307"/>
      <c r="H19"/>
      <c r="I19"/>
      <c r="J19"/>
    </row>
    <row r="20" spans="1:16" ht="50.25" customHeight="1" x14ac:dyDescent="0.3">
      <c r="A20" s="83" t="s">
        <v>3</v>
      </c>
      <c r="B20" s="306" t="s">
        <v>403</v>
      </c>
      <c r="C20" s="307"/>
      <c r="H20"/>
      <c r="I20"/>
      <c r="J20"/>
    </row>
    <row r="21" spans="1:16" ht="35.4" customHeight="1" thickBot="1" x14ac:dyDescent="0.4">
      <c r="A21" s="83" t="s">
        <v>4</v>
      </c>
      <c r="B21" s="304" t="s">
        <v>402</v>
      </c>
      <c r="C21" s="305"/>
      <c r="H21"/>
      <c r="I21"/>
      <c r="J21"/>
    </row>
    <row r="22" spans="1:16" ht="48" customHeight="1" x14ac:dyDescent="0.4">
      <c r="A22" s="300" t="s">
        <v>404</v>
      </c>
      <c r="B22" s="301"/>
      <c r="C22" s="301"/>
      <c r="H22"/>
      <c r="I22"/>
      <c r="J22"/>
    </row>
    <row r="23" spans="1:16" ht="57" customHeight="1" x14ac:dyDescent="0.3">
      <c r="A23" s="110" t="s">
        <v>42</v>
      </c>
      <c r="B23" s="302" t="s">
        <v>406</v>
      </c>
      <c r="C23" s="303"/>
      <c r="H23"/>
      <c r="I23"/>
      <c r="J23"/>
    </row>
    <row r="24" spans="1:16" ht="55.2" customHeight="1" x14ac:dyDescent="0.3">
      <c r="A24" s="86" t="s">
        <v>43</v>
      </c>
      <c r="B24" s="302" t="s">
        <v>407</v>
      </c>
      <c r="C24" s="303"/>
    </row>
    <row r="25" spans="1:16" ht="52.95" customHeight="1" x14ac:dyDescent="0.3">
      <c r="A25" s="86" t="s">
        <v>44</v>
      </c>
      <c r="B25" s="302" t="s">
        <v>408</v>
      </c>
      <c r="C25" s="303"/>
    </row>
    <row r="26" spans="1:16" ht="43.95" customHeight="1" x14ac:dyDescent="0.3">
      <c r="A26" s="110" t="s">
        <v>4</v>
      </c>
      <c r="B26" s="302" t="s">
        <v>402</v>
      </c>
      <c r="C26" s="303"/>
    </row>
  </sheetData>
  <mergeCells count="25">
    <mergeCell ref="A1:C1"/>
    <mergeCell ref="B11:C11"/>
    <mergeCell ref="A3:C3"/>
    <mergeCell ref="B4:C4"/>
    <mergeCell ref="A5:A10"/>
    <mergeCell ref="B5:C5"/>
    <mergeCell ref="B6:C6"/>
    <mergeCell ref="B7:C7"/>
    <mergeCell ref="B10:C10"/>
    <mergeCell ref="A12:C12"/>
    <mergeCell ref="A2:C2"/>
    <mergeCell ref="A22:C22"/>
    <mergeCell ref="B26:C26"/>
    <mergeCell ref="B25:C25"/>
    <mergeCell ref="B24:C24"/>
    <mergeCell ref="B23:C23"/>
    <mergeCell ref="B21:C21"/>
    <mergeCell ref="B18:C18"/>
    <mergeCell ref="B19:C19"/>
    <mergeCell ref="B20:C20"/>
    <mergeCell ref="A17:C17"/>
    <mergeCell ref="B13:C13"/>
    <mergeCell ref="B14:C14"/>
    <mergeCell ref="B15:C15"/>
    <mergeCell ref="B16:C16"/>
  </mergeCells>
  <conditionalFormatting sqref="A13:A16 A18:A21">
    <cfRule type="containsText" dxfId="894" priority="17" operator="containsText" text="N/A">
      <formula>NOT(ISERROR(SEARCH("N/A",A13)))</formula>
    </cfRule>
    <cfRule type="containsText" dxfId="893" priority="18" operator="containsText" text="Fully Achieved">
      <formula>NOT(ISERROR(SEARCH("Fully Achieved",A13)))</formula>
    </cfRule>
    <cfRule type="containsText" dxfId="892" priority="19" operator="containsText" text="Partially Achieved">
      <formula>NOT(ISERROR(SEARCH("Partially Achieved",A13)))</formula>
    </cfRule>
    <cfRule type="containsText" dxfId="891" priority="20" operator="containsText" text="Not Achieved">
      <formula>NOT(ISERROR(SEARCH("Not Achieved",A13)))</formula>
    </cfRule>
  </conditionalFormatting>
  <conditionalFormatting sqref="A23">
    <cfRule type="containsText" dxfId="890" priority="13" operator="containsText" text="N/A">
      <formula>NOT(ISERROR(SEARCH("N/A",A23)))</formula>
    </cfRule>
    <cfRule type="containsText" dxfId="889" priority="14" operator="containsText" text="Fully Achieved">
      <formula>NOT(ISERROR(SEARCH("Fully Achieved",A23)))</formula>
    </cfRule>
    <cfRule type="containsText" dxfId="888" priority="15" operator="containsText" text="Partially Achieved">
      <formula>NOT(ISERROR(SEARCH("Partially Achieved",A23)))</formula>
    </cfRule>
    <cfRule type="containsText" dxfId="887" priority="16" operator="containsText" text="Not Achieved">
      <formula>NOT(ISERROR(SEARCH("Not Achieved",A23)))</formula>
    </cfRule>
  </conditionalFormatting>
  <conditionalFormatting sqref="A24">
    <cfRule type="containsText" dxfId="886" priority="9" operator="containsText" text="N/A">
      <formula>NOT(ISERROR(SEARCH("N/A",A24)))</formula>
    </cfRule>
    <cfRule type="containsText" dxfId="885" priority="10" operator="containsText" text="Fully Achieved">
      <formula>NOT(ISERROR(SEARCH("Fully Achieved",A24)))</formula>
    </cfRule>
    <cfRule type="containsText" dxfId="884" priority="11" operator="containsText" text="Partially Achieved">
      <formula>NOT(ISERROR(SEARCH("Partially Achieved",A24)))</formula>
    </cfRule>
    <cfRule type="containsText" dxfId="883" priority="12" operator="containsText" text="Not Achieved">
      <formula>NOT(ISERROR(SEARCH("Not Achieved",A24)))</formula>
    </cfRule>
  </conditionalFormatting>
  <conditionalFormatting sqref="A25">
    <cfRule type="containsText" dxfId="882" priority="5" operator="containsText" text="N/A">
      <formula>NOT(ISERROR(SEARCH("N/A",A25)))</formula>
    </cfRule>
    <cfRule type="containsText" dxfId="881" priority="6" operator="containsText" text="Fully Achieved">
      <formula>NOT(ISERROR(SEARCH("Fully Achieved",A25)))</formula>
    </cfRule>
    <cfRule type="containsText" dxfId="880" priority="7" operator="containsText" text="Partially Achieved">
      <formula>NOT(ISERROR(SEARCH("Partially Achieved",A25)))</formula>
    </cfRule>
    <cfRule type="containsText" dxfId="879" priority="8" operator="containsText" text="Not Achieved">
      <formula>NOT(ISERROR(SEARCH("Not Achieved",A25)))</formula>
    </cfRule>
  </conditionalFormatting>
  <conditionalFormatting sqref="A26">
    <cfRule type="containsText" dxfId="878" priority="1" operator="containsText" text="N/A">
      <formula>NOT(ISERROR(SEARCH("N/A",A26)))</formula>
    </cfRule>
    <cfRule type="containsText" dxfId="877" priority="2" operator="containsText" text="Fully Achieved">
      <formula>NOT(ISERROR(SEARCH("Fully Achieved",A26)))</formula>
    </cfRule>
    <cfRule type="containsText" dxfId="876" priority="3" operator="containsText" text="Partially Achieved">
      <formula>NOT(ISERROR(SEARCH("Partially Achieved",A26)))</formula>
    </cfRule>
    <cfRule type="containsText" dxfId="875" priority="4" operator="containsText" text="Not Achieved">
      <formula>NOT(ISERROR(SEARCH("Not Achieved",A26)))</formula>
    </cfRule>
  </conditionalFormatting>
  <hyperlinks>
    <hyperlink ref="A2:C2" r:id="rId1" display=" TLP:AMBER+STRICT restricts sharing to the organization only. " xr:uid="{52C33EF7-F5DD-469E-9DE1-55CC4F55942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72" yWindow="697" count="2">
        <x14:dataValidation type="list" allowBlank="1" showInputMessage="1" showErrorMessage="1" xr:uid="{A01D32DC-594C-46B6-B89E-B86C79272DDC}">
          <x14:formula1>
            <xm:f>Legend!$A$3:$A$6</xm:f>
          </x14:formula1>
          <xm:sqref>A13:A16 A18:A21</xm:sqref>
        </x14:dataValidation>
        <x14:dataValidation type="list" showDropDown="1" showErrorMessage="1" promptTitle="Monitoring Assessment" prompt="Are controls monitored periodically to ensure they continue to achieve the desired outcome?_x000a_Do control owners ensure the controls continue to meet the desired outcome?" xr:uid="{E06E3F2C-8AAA-498D-8063-6F882DC214E9}">
          <x14:formula1>
            <xm:f>Legend!$A$17:$A$20</xm:f>
          </x14:formula1>
          <xm:sqref>A23:A26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P134"/>
  <sheetViews>
    <sheetView zoomScale="90" zoomScaleNormal="90" workbookViewId="0">
      <selection activeCell="F127" sqref="F127"/>
    </sheetView>
  </sheetViews>
  <sheetFormatPr defaultColWidth="9.109375" defaultRowHeight="14.4" x14ac:dyDescent="0.3"/>
  <cols>
    <col min="1" max="1" width="40.88671875" style="51" customWidth="1"/>
    <col min="2" max="2" width="53.6640625" style="50" customWidth="1"/>
    <col min="3" max="3" width="20.6640625" style="51" customWidth="1"/>
    <col min="4" max="4" width="18.44140625" style="51" customWidth="1"/>
    <col min="5" max="5" width="18.5546875" style="51" customWidth="1"/>
    <col min="6" max="6" width="16.6640625" style="51" customWidth="1"/>
    <col min="7" max="7" width="17.44140625" style="51" customWidth="1"/>
    <col min="8" max="8" width="13.33203125" style="51" bestFit="1" customWidth="1"/>
    <col min="9" max="9" width="17.33203125" customWidth="1"/>
    <col min="10" max="10" width="23.88671875" customWidth="1"/>
    <col min="11" max="11" width="12.44140625" customWidth="1"/>
    <col min="12" max="12" width="12.109375" customWidth="1"/>
    <col min="14" max="14" width="22.33203125" customWidth="1"/>
  </cols>
  <sheetData>
    <row r="1" spans="1:16" ht="65.25" customHeight="1" x14ac:dyDescent="0.3">
      <c r="A1" s="269" t="s">
        <v>376</v>
      </c>
      <c r="B1" s="269" t="s">
        <v>1</v>
      </c>
      <c r="C1" s="269" t="s">
        <v>415</v>
      </c>
      <c r="D1" s="269" t="s">
        <v>18</v>
      </c>
      <c r="E1" s="269" t="s">
        <v>19</v>
      </c>
      <c r="F1" s="269" t="s">
        <v>20</v>
      </c>
      <c r="G1" s="269" t="s">
        <v>21</v>
      </c>
      <c r="H1" s="269" t="s">
        <v>22</v>
      </c>
      <c r="I1" s="269"/>
      <c r="J1" s="269" t="s">
        <v>380</v>
      </c>
      <c r="K1" s="269" t="s">
        <v>22</v>
      </c>
      <c r="L1" s="269" t="s">
        <v>381</v>
      </c>
      <c r="M1" s="51"/>
      <c r="N1" s="80"/>
      <c r="O1" s="72"/>
      <c r="P1" s="51"/>
    </row>
    <row r="2" spans="1:16" ht="77.25" customHeight="1" x14ac:dyDescent="0.3">
      <c r="A2" s="241" t="s">
        <v>54</v>
      </c>
      <c r="B2" s="279" t="s">
        <v>55</v>
      </c>
      <c r="C2" s="116">
        <f>VLOOKUP('Identify Form'!E3,Legend!$A$10:$C$13,3,FALSE)</f>
        <v>1</v>
      </c>
      <c r="D2" s="116">
        <f>VLOOKUP('Identify Form'!F3,Legend!$A$10:$C$13,3,FALSE)</f>
        <v>1</v>
      </c>
      <c r="E2" s="116">
        <f>VLOOKUP('Identify Form'!G3,Legend!$A$10:$C$13,3,FALSE)</f>
        <v>1</v>
      </c>
      <c r="F2" s="117">
        <f>VLOOKUP('Identify Form'!H3,Legend!$A$17:$D$20,4,FALSE)</f>
        <v>1</v>
      </c>
      <c r="G2" s="118">
        <f>IF(COUNTIF(C2:F2,"N/A")&gt;0,"Not Applicable",SUM(C2+D2+E2+F2))</f>
        <v>4</v>
      </c>
      <c r="H2" s="119">
        <f>SUM(G2:G2)/COUNT(G2:G2)</f>
        <v>4</v>
      </c>
      <c r="I2" s="91"/>
      <c r="J2" s="120" t="s">
        <v>26</v>
      </c>
      <c r="K2" s="121">
        <f t="shared" ref="K2:K7" si="0">SUM(C2:F2)/4</f>
        <v>1</v>
      </c>
      <c r="L2" s="122">
        <v>1</v>
      </c>
      <c r="M2" s="51"/>
      <c r="N2" s="51"/>
      <c r="O2" s="51"/>
      <c r="P2" s="51"/>
    </row>
    <row r="3" spans="1:16" ht="43.2" x14ac:dyDescent="0.3">
      <c r="A3" s="242" t="s">
        <v>56</v>
      </c>
      <c r="B3" s="279" t="s">
        <v>57</v>
      </c>
      <c r="C3" s="123">
        <f>VLOOKUP('Identify Form'!E4,Legend!$A$10:$C$13,3,FALSE)</f>
        <v>1</v>
      </c>
      <c r="D3" s="123">
        <f>VLOOKUP('Identify Form'!F4,Legend!$A$10:$C$13,3,FALSE)</f>
        <v>1</v>
      </c>
      <c r="E3" s="123">
        <f>VLOOKUP('Identify Form'!G4,Legend!$A$10:$C$13,3,FALSE)</f>
        <v>1</v>
      </c>
      <c r="F3" s="124">
        <f>VLOOKUP('Identify Form'!H4,Legend!$A$17:$D$20,4,FALSE)</f>
        <v>1</v>
      </c>
      <c r="G3" s="118">
        <f t="shared" ref="G3:G7" si="1">IF(COUNTIF(C3:F3,"N/A")&gt;0,"Not Applicable",SUM(C3+D3+E3+F3))</f>
        <v>4</v>
      </c>
      <c r="H3" s="125">
        <f>SUM(G3:G3)/COUNT(G3:G3)</f>
        <v>4</v>
      </c>
      <c r="I3" s="91"/>
      <c r="J3" s="120" t="s">
        <v>26</v>
      </c>
      <c r="K3" s="121">
        <f t="shared" si="0"/>
        <v>1</v>
      </c>
      <c r="L3" s="92">
        <v>2</v>
      </c>
      <c r="M3" s="5"/>
      <c r="N3" s="3"/>
      <c r="O3" s="51"/>
      <c r="P3" s="51"/>
    </row>
    <row r="4" spans="1:16" ht="85.5" customHeight="1" x14ac:dyDescent="0.3">
      <c r="A4" s="242" t="s">
        <v>58</v>
      </c>
      <c r="B4" s="279" t="s">
        <v>59</v>
      </c>
      <c r="C4" s="123">
        <f>VLOOKUP('Identify Form'!E5,Legend!$A$10:$C$13,3,FALSE)</f>
        <v>1</v>
      </c>
      <c r="D4" s="123">
        <f>VLOOKUP('Identify Form'!F5,Legend!$A$10:$C$13,3,FALSE)</f>
        <v>1</v>
      </c>
      <c r="E4" s="123">
        <f>VLOOKUP('Identify Form'!G5,Legend!$A$10:$C$13,3,FALSE)</f>
        <v>1</v>
      </c>
      <c r="F4" s="124">
        <f>VLOOKUP('Identify Form'!H5,Legend!$A$17:$D$20,4,FALSE)</f>
        <v>1</v>
      </c>
      <c r="G4" s="118">
        <f t="shared" si="1"/>
        <v>4</v>
      </c>
      <c r="H4" s="125">
        <f>SUM(G4:G4)/COUNT(G4:G4)</f>
        <v>4</v>
      </c>
      <c r="I4" s="91"/>
      <c r="J4" s="120" t="s">
        <v>26</v>
      </c>
      <c r="K4" s="121">
        <f t="shared" si="0"/>
        <v>1</v>
      </c>
      <c r="L4" s="122">
        <v>3</v>
      </c>
      <c r="M4" s="51"/>
      <c r="N4" s="51"/>
      <c r="O4" s="51"/>
      <c r="P4" s="51"/>
    </row>
    <row r="5" spans="1:16" ht="41.4" x14ac:dyDescent="0.3">
      <c r="A5" s="374" t="s">
        <v>60</v>
      </c>
      <c r="B5" s="280" t="s">
        <v>61</v>
      </c>
      <c r="C5" s="123">
        <f>VLOOKUP('Identify Form'!E6,Legend!$A$10:$C$13,3,FALSE)</f>
        <v>1</v>
      </c>
      <c r="D5" s="123">
        <f>VLOOKUP('Identify Form'!F6,Legend!$A$10:$C$13,3,FALSE)</f>
        <v>1</v>
      </c>
      <c r="E5" s="123">
        <f>VLOOKUP('Identify Form'!G6,Legend!$A$10:$C$13,3,FALSE)</f>
        <v>1</v>
      </c>
      <c r="F5" s="124">
        <f>VLOOKUP('Identify Form'!H6,Legend!$A$17:$D$20,4,FALSE)</f>
        <v>1</v>
      </c>
      <c r="G5" s="118">
        <f t="shared" si="1"/>
        <v>4</v>
      </c>
      <c r="H5" s="366">
        <f>SUM(G5:G6)/COUNT(G5:G6)</f>
        <v>3</v>
      </c>
      <c r="I5" s="91"/>
      <c r="J5" s="120" t="s">
        <v>26</v>
      </c>
      <c r="K5" s="121">
        <f t="shared" si="0"/>
        <v>1</v>
      </c>
      <c r="L5" s="122">
        <v>4</v>
      </c>
      <c r="M5" s="51"/>
      <c r="N5" s="51"/>
      <c r="O5" s="51"/>
      <c r="P5" s="51"/>
    </row>
    <row r="6" spans="1:16" ht="50.25" customHeight="1" x14ac:dyDescent="0.3">
      <c r="A6" s="375"/>
      <c r="B6" s="281" t="s">
        <v>62</v>
      </c>
      <c r="C6" s="123">
        <f>VLOOKUP('Identify Form'!E7,Legend!$A$10:$C$13,3,FALSE)</f>
        <v>0.5</v>
      </c>
      <c r="D6" s="123">
        <f>VLOOKUP('Identify Form'!F7,Legend!$A$10:$C$13,3,FALSE)</f>
        <v>0.5</v>
      </c>
      <c r="E6" s="123">
        <f>VLOOKUP('Identify Form'!G7,Legend!$A$10:$C$13,3,FALSE)</f>
        <v>0.5</v>
      </c>
      <c r="F6" s="124">
        <f>VLOOKUP('Identify Form'!H7,Legend!$A$17:$D$20,4,FALSE)</f>
        <v>0.5</v>
      </c>
      <c r="G6" s="118">
        <f t="shared" si="1"/>
        <v>2</v>
      </c>
      <c r="H6" s="387"/>
      <c r="I6" s="91"/>
      <c r="J6" s="120" t="s">
        <v>26</v>
      </c>
      <c r="K6" s="121">
        <f t="shared" si="0"/>
        <v>0.5</v>
      </c>
      <c r="L6" s="92">
        <v>5</v>
      </c>
      <c r="M6" s="51"/>
      <c r="N6" s="51"/>
      <c r="O6" s="51"/>
      <c r="P6" s="51"/>
    </row>
    <row r="7" spans="1:16" ht="60" x14ac:dyDescent="0.3">
      <c r="A7" s="242" t="s">
        <v>63</v>
      </c>
      <c r="B7" s="250" t="s">
        <v>64</v>
      </c>
      <c r="C7" s="123">
        <f>VLOOKUP('Identify Form'!E8,Legend!$A$10:$C$13,3,FALSE)</f>
        <v>1</v>
      </c>
      <c r="D7" s="123">
        <f>VLOOKUP('Identify Form'!F8,Legend!$A$10:$C$13,3,FALSE)</f>
        <v>1</v>
      </c>
      <c r="E7" s="123">
        <f>VLOOKUP('Identify Form'!G8,Legend!$A$10:$C$13,3,FALSE)</f>
        <v>1</v>
      </c>
      <c r="F7" s="124">
        <f>VLOOKUP('Identify Form'!H8,Legend!$A$17:$D$20,4,FALSE)</f>
        <v>1</v>
      </c>
      <c r="G7" s="118">
        <f t="shared" si="1"/>
        <v>4</v>
      </c>
      <c r="H7" s="125">
        <f>SUM(G7:G7)/COUNT(G7:G7)</f>
        <v>4</v>
      </c>
      <c r="I7" s="91"/>
      <c r="J7" s="120" t="s">
        <v>26</v>
      </c>
      <c r="K7" s="121">
        <f t="shared" si="0"/>
        <v>1</v>
      </c>
      <c r="L7" s="122">
        <v>6</v>
      </c>
      <c r="M7" s="51"/>
      <c r="N7" s="51"/>
      <c r="O7" s="51"/>
      <c r="P7" s="51"/>
    </row>
    <row r="8" spans="1:16" ht="54.75" customHeight="1" x14ac:dyDescent="0.3">
      <c r="A8" s="374" t="s">
        <v>65</v>
      </c>
      <c r="B8" s="281" t="s">
        <v>66</v>
      </c>
      <c r="C8" s="123">
        <f>VLOOKUP('Identify Form'!E9,Legend!$A$10:$C$13,3,FALSE)</f>
        <v>1</v>
      </c>
      <c r="D8" s="123">
        <f>VLOOKUP('Identify Form'!F9,Legend!$A$10:$C$13,3,FALSE)</f>
        <v>1</v>
      </c>
      <c r="E8" s="123">
        <f>VLOOKUP('Identify Form'!G9,Legend!$A$10:$C$13,3,FALSE)</f>
        <v>1</v>
      </c>
      <c r="F8" s="124">
        <f>VLOOKUP('Identify Form'!H9,Legend!$A$17:$D$20,4,FALSE)</f>
        <v>1</v>
      </c>
      <c r="G8" s="118">
        <f t="shared" ref="G8:G15" si="2">IF(COUNTIF(C8:F8,"N/A")&gt;0,"Not Applicable",SUM(C8+D8+E8+F8))</f>
        <v>4</v>
      </c>
      <c r="H8" s="371">
        <f>SUM(G8:G12)/COUNT(G8:G12)</f>
        <v>4</v>
      </c>
      <c r="I8" s="91"/>
      <c r="J8" s="120" t="s">
        <v>26</v>
      </c>
      <c r="K8" s="121">
        <f t="shared" ref="K8:K11" si="3">SUM(C8:F8)/4</f>
        <v>1</v>
      </c>
      <c r="L8" s="122">
        <v>7</v>
      </c>
      <c r="M8" s="51"/>
      <c r="N8" s="51"/>
      <c r="O8" s="51"/>
      <c r="P8" s="51"/>
    </row>
    <row r="9" spans="1:16" ht="65.25" customHeight="1" x14ac:dyDescent="0.3">
      <c r="A9" s="389"/>
      <c r="B9" s="280" t="s">
        <v>439</v>
      </c>
      <c r="C9" s="123">
        <f>VLOOKUP('Identify Form'!E10,Legend!$A$10:$C$13,3,FALSE)</f>
        <v>1</v>
      </c>
      <c r="D9" s="123">
        <f>VLOOKUP('Identify Form'!F10,Legend!$A$10:$C$13,3,FALSE)</f>
        <v>1</v>
      </c>
      <c r="E9" s="123">
        <f>VLOOKUP('Identify Form'!G10,Legend!$A$10:$C$13,3,FALSE)</f>
        <v>1</v>
      </c>
      <c r="F9" s="124">
        <f>VLOOKUP('Identify Form'!H10,Legend!$A$17:$D$20,4,FALSE)</f>
        <v>1</v>
      </c>
      <c r="G9" s="118">
        <f t="shared" si="2"/>
        <v>4</v>
      </c>
      <c r="H9" s="372"/>
      <c r="I9" s="91"/>
      <c r="J9" s="120" t="s">
        <v>26</v>
      </c>
      <c r="K9" s="121">
        <f t="shared" si="3"/>
        <v>1</v>
      </c>
      <c r="L9" s="92">
        <v>8</v>
      </c>
      <c r="M9" s="51"/>
      <c r="N9" s="51"/>
      <c r="O9" s="51"/>
      <c r="P9" s="51"/>
    </row>
    <row r="10" spans="1:16" ht="41.4" x14ac:dyDescent="0.3">
      <c r="A10" s="389"/>
      <c r="B10" s="281" t="s">
        <v>438</v>
      </c>
      <c r="C10" s="123">
        <f>VLOOKUP('Identify Form'!E11,Legend!$A$10:$C$13,3,FALSE)</f>
        <v>1</v>
      </c>
      <c r="D10" s="123">
        <f>VLOOKUP('Identify Form'!F11,Legend!$A$10:$C$13,3,FALSE)</f>
        <v>1</v>
      </c>
      <c r="E10" s="123">
        <f>VLOOKUP('Identify Form'!G11,Legend!$A$10:$C$13,3,FALSE)</f>
        <v>1</v>
      </c>
      <c r="F10" s="124">
        <f>VLOOKUP('Identify Form'!H11,Legend!$A$17:$D$20,4,FALSE)</f>
        <v>1</v>
      </c>
      <c r="G10" s="118">
        <f t="shared" si="2"/>
        <v>4</v>
      </c>
      <c r="H10" s="372"/>
      <c r="I10" s="91"/>
      <c r="J10" s="120" t="s">
        <v>26</v>
      </c>
      <c r="K10" s="121">
        <f t="shared" si="3"/>
        <v>1</v>
      </c>
      <c r="L10" s="122">
        <v>9</v>
      </c>
      <c r="M10" s="51"/>
      <c r="N10" s="51"/>
      <c r="O10" s="51"/>
      <c r="P10" s="51"/>
    </row>
    <row r="11" spans="1:16" ht="160.5" customHeight="1" x14ac:dyDescent="0.3">
      <c r="A11" s="389"/>
      <c r="B11" s="281" t="s">
        <v>437</v>
      </c>
      <c r="C11" s="123">
        <f>VLOOKUP('Identify Form'!E12,Legend!$A$10:$C$13,3,FALSE)</f>
        <v>1</v>
      </c>
      <c r="D11" s="123">
        <f>VLOOKUP('Identify Form'!F12,Legend!$A$10:$C$13,3,FALSE)</f>
        <v>1</v>
      </c>
      <c r="E11" s="123">
        <f>VLOOKUP('Identify Form'!G12,Legend!$A$10:$C$13,3,FALSE)</f>
        <v>1</v>
      </c>
      <c r="F11" s="124">
        <f>VLOOKUP('Identify Form'!H12,Legend!$A$17:$D$20,4,FALSE)</f>
        <v>1</v>
      </c>
      <c r="G11" s="118">
        <f t="shared" si="2"/>
        <v>4</v>
      </c>
      <c r="H11" s="372"/>
      <c r="I11" s="91"/>
      <c r="J11" s="120" t="s">
        <v>26</v>
      </c>
      <c r="K11" s="121">
        <f t="shared" si="3"/>
        <v>1</v>
      </c>
      <c r="L11" s="122">
        <v>10</v>
      </c>
      <c r="M11" s="51"/>
      <c r="N11" s="51"/>
      <c r="O11" s="51"/>
      <c r="P11" s="51"/>
    </row>
    <row r="12" spans="1:16" ht="80.25" customHeight="1" x14ac:dyDescent="0.3">
      <c r="A12" s="346"/>
      <c r="B12" s="280" t="s">
        <v>434</v>
      </c>
      <c r="C12" s="123">
        <f>VLOOKUP('Identify Form'!E13,Legend!$A$10:$C$13,3,FALSE)</f>
        <v>1</v>
      </c>
      <c r="D12" s="123">
        <f>VLOOKUP('Identify Form'!F13,Legend!$A$10:$C$13,3,FALSE)</f>
        <v>1</v>
      </c>
      <c r="E12" s="123">
        <f>VLOOKUP('Identify Form'!G13,Legend!$A$10:$C$13,3,FALSE)</f>
        <v>1</v>
      </c>
      <c r="F12" s="124">
        <f>VLOOKUP('Identify Form'!H13,Legend!$A$17:$D$20,4,FALSE)</f>
        <v>1</v>
      </c>
      <c r="G12" s="118">
        <f t="shared" si="2"/>
        <v>4</v>
      </c>
      <c r="H12" s="373"/>
      <c r="I12" s="91"/>
      <c r="J12" s="120" t="s">
        <v>26</v>
      </c>
      <c r="K12" s="121">
        <f t="shared" ref="K12:K18" si="4">SUM(C12:F12)/4</f>
        <v>1</v>
      </c>
      <c r="L12" s="122">
        <v>11</v>
      </c>
      <c r="M12" s="51"/>
      <c r="N12" s="51"/>
      <c r="O12" s="51"/>
      <c r="P12" s="51"/>
    </row>
    <row r="13" spans="1:16" ht="55.2" x14ac:dyDescent="0.3">
      <c r="A13" s="374" t="s">
        <v>68</v>
      </c>
      <c r="B13" s="281" t="s">
        <v>365</v>
      </c>
      <c r="C13" s="123">
        <f>VLOOKUP('Identify Form'!E14,Legend!$A$10:$C$13,3,FALSE)</f>
        <v>1</v>
      </c>
      <c r="D13" s="123">
        <f>VLOOKUP('Identify Form'!F14,Legend!$A$10:$C$13,3,FALSE)</f>
        <v>0.5</v>
      </c>
      <c r="E13" s="123">
        <f>VLOOKUP('Identify Form'!G14,Legend!$A$10:$C$13,3,FALSE)</f>
        <v>1</v>
      </c>
      <c r="F13" s="124">
        <f>VLOOKUP('Identify Form'!H14,Legend!$A$17:$D$20,4,FALSE)</f>
        <v>0</v>
      </c>
      <c r="G13" s="118">
        <f t="shared" si="2"/>
        <v>2.5</v>
      </c>
      <c r="H13" s="366">
        <f>SUM(G13:G15)/COUNT(G13:G15)</f>
        <v>2.3333333333333335</v>
      </c>
      <c r="I13" s="91"/>
      <c r="J13" s="120" t="s">
        <v>26</v>
      </c>
      <c r="K13" s="121">
        <f t="shared" si="4"/>
        <v>0.625</v>
      </c>
      <c r="L13" s="122">
        <v>12</v>
      </c>
      <c r="M13" s="51"/>
      <c r="N13" s="51"/>
      <c r="O13" s="51"/>
      <c r="P13" s="51"/>
    </row>
    <row r="14" spans="1:16" ht="69" x14ac:dyDescent="0.3">
      <c r="A14" s="386"/>
      <c r="B14" s="280" t="s">
        <v>366</v>
      </c>
      <c r="C14" s="123">
        <f>VLOOKUP('Identify Form'!E15,Legend!$A$10:$C$13,3,FALSE)</f>
        <v>1</v>
      </c>
      <c r="D14" s="123">
        <f>VLOOKUP('Identify Form'!F15,Legend!$A$10:$C$13,3,FALSE)</f>
        <v>0.5</v>
      </c>
      <c r="E14" s="123">
        <f>VLOOKUP('Identify Form'!G15,Legend!$A$10:$C$13,3,FALSE)</f>
        <v>1</v>
      </c>
      <c r="F14" s="124">
        <f>VLOOKUP('Identify Form'!H15,Legend!$A$17:$D$20,4,FALSE)</f>
        <v>0.5</v>
      </c>
      <c r="G14" s="118">
        <f t="shared" si="2"/>
        <v>3</v>
      </c>
      <c r="H14" s="367"/>
      <c r="I14" s="91"/>
      <c r="J14" s="120" t="s">
        <v>26</v>
      </c>
      <c r="K14" s="121">
        <f t="shared" si="4"/>
        <v>0.75</v>
      </c>
      <c r="L14" s="92">
        <v>13</v>
      </c>
      <c r="M14" s="51"/>
      <c r="N14" s="51"/>
      <c r="O14" s="51"/>
      <c r="P14" s="51"/>
    </row>
    <row r="15" spans="1:16" ht="87" customHeight="1" x14ac:dyDescent="0.3">
      <c r="A15" s="375"/>
      <c r="B15" s="281" t="s">
        <v>367</v>
      </c>
      <c r="C15" s="123">
        <f>VLOOKUP('Identify Form'!E16,Legend!$A$10:$C$13,3,FALSE)</f>
        <v>0.5</v>
      </c>
      <c r="D15" s="123">
        <f>VLOOKUP('Identify Form'!F16,Legend!$A$10:$C$13,3,FALSE)</f>
        <v>0</v>
      </c>
      <c r="E15" s="123">
        <f>VLOOKUP('Identify Form'!G16,Legend!$A$10:$C$13,3,FALSE)</f>
        <v>1</v>
      </c>
      <c r="F15" s="124">
        <f>VLOOKUP('Identify Form'!H16,Legend!$A$17:$D$20,4,FALSE)</f>
        <v>0</v>
      </c>
      <c r="G15" s="118">
        <f t="shared" si="2"/>
        <v>1.5</v>
      </c>
      <c r="H15" s="368"/>
      <c r="I15" s="91"/>
      <c r="J15" s="120" t="s">
        <v>26</v>
      </c>
      <c r="K15" s="121">
        <f t="shared" si="4"/>
        <v>0.375</v>
      </c>
      <c r="L15" s="122">
        <v>14</v>
      </c>
      <c r="M15" s="51"/>
      <c r="N15" s="51"/>
      <c r="O15" s="51"/>
      <c r="P15" s="51"/>
    </row>
    <row r="16" spans="1:16" ht="75.75" customHeight="1" x14ac:dyDescent="0.3">
      <c r="A16" s="374" t="s">
        <v>72</v>
      </c>
      <c r="B16" s="280" t="s">
        <v>73</v>
      </c>
      <c r="C16" s="123">
        <f>VLOOKUP('Identify Form'!E17,Legend!$A$10:$C$13,3,FALSE)</f>
        <v>1</v>
      </c>
      <c r="D16" s="123">
        <f>VLOOKUP('Identify Form'!F17,Legend!$A$10:$C$13,3,FALSE)</f>
        <v>1</v>
      </c>
      <c r="E16" s="123">
        <f>VLOOKUP('Identify Form'!G17,Legend!$A$10:$C$13,3,FALSE)</f>
        <v>0</v>
      </c>
      <c r="F16" s="124">
        <f>VLOOKUP('Identify Form'!H17,Legend!$A$17:$D$20,4,FALSE)</f>
        <v>0.5</v>
      </c>
      <c r="G16" s="118">
        <f t="shared" ref="G16:G18" si="5">IF(COUNTIF(C16:F16,"N/A")&gt;0,"Not Applicable",SUM(C16+D16+E16+F16))</f>
        <v>2.5</v>
      </c>
      <c r="H16" s="366">
        <f>SUM(G16:G17)/COUNT(G16:G17)</f>
        <v>2.5</v>
      </c>
      <c r="I16" s="91"/>
      <c r="J16" s="120" t="s">
        <v>26</v>
      </c>
      <c r="K16" s="121">
        <f t="shared" si="4"/>
        <v>0.625</v>
      </c>
      <c r="L16" s="122">
        <v>15</v>
      </c>
      <c r="M16" s="51"/>
      <c r="N16" s="51"/>
      <c r="O16" s="51"/>
      <c r="P16" s="51"/>
    </row>
    <row r="17" spans="1:16" ht="82.5" customHeight="1" x14ac:dyDescent="0.3">
      <c r="A17" s="375"/>
      <c r="B17" s="281" t="s">
        <v>74</v>
      </c>
      <c r="C17" s="123">
        <f>VLOOKUP('Identify Form'!E18,Legend!$A$10:$C$13,3,FALSE)</f>
        <v>0.5</v>
      </c>
      <c r="D17" s="123">
        <f>VLOOKUP('Identify Form'!F18,Legend!$A$10:$C$13,3,FALSE)</f>
        <v>1</v>
      </c>
      <c r="E17" s="123">
        <f>VLOOKUP('Identify Form'!G18,Legend!$A$10:$C$13,3,FALSE)</f>
        <v>0.5</v>
      </c>
      <c r="F17" s="124">
        <f>VLOOKUP('Identify Form'!H18,Legend!$A$17:$D$20,4,FALSE)</f>
        <v>0.5</v>
      </c>
      <c r="G17" s="118">
        <f t="shared" si="5"/>
        <v>2.5</v>
      </c>
      <c r="H17" s="367"/>
      <c r="I17" s="91"/>
      <c r="J17" s="120" t="s">
        <v>26</v>
      </c>
      <c r="K17" s="121">
        <f t="shared" si="4"/>
        <v>0.625</v>
      </c>
      <c r="L17" s="122">
        <v>16</v>
      </c>
      <c r="M17" s="51"/>
      <c r="N17" s="51"/>
      <c r="O17" s="51"/>
      <c r="P17" s="51"/>
    </row>
    <row r="18" spans="1:16" ht="68.25" customHeight="1" x14ac:dyDescent="0.3">
      <c r="A18" s="374" t="s">
        <v>75</v>
      </c>
      <c r="B18" s="263" t="s">
        <v>76</v>
      </c>
      <c r="C18" s="126">
        <f>VLOOKUP('Identify Form'!E19,Legend!$A$10:$C$13,3,FALSE)</f>
        <v>1</v>
      </c>
      <c r="D18" s="126">
        <f>VLOOKUP('Identify Form'!F19,Legend!$A$10:$C$13,3,FALSE)</f>
        <v>1</v>
      </c>
      <c r="E18" s="126">
        <f>VLOOKUP('Identify Form'!G19,Legend!$A$10:$C$13,3,FALSE)</f>
        <v>1</v>
      </c>
      <c r="F18" s="127">
        <f>VLOOKUP('Identify Form'!H19,Legend!$A$17:$D$20,4,FALSE)</f>
        <v>1</v>
      </c>
      <c r="G18" s="118">
        <f t="shared" si="5"/>
        <v>4</v>
      </c>
      <c r="H18" s="371">
        <f>SUM(G18:G19)/COUNT(G18:G19)</f>
        <v>4</v>
      </c>
      <c r="I18" s="91"/>
      <c r="J18" s="120" t="s">
        <v>26</v>
      </c>
      <c r="K18" s="121">
        <f t="shared" si="4"/>
        <v>1</v>
      </c>
      <c r="L18" s="122">
        <v>17</v>
      </c>
      <c r="M18" s="51"/>
      <c r="N18" s="51"/>
      <c r="O18" s="51"/>
      <c r="P18" s="51"/>
    </row>
    <row r="19" spans="1:16" ht="51.75" customHeight="1" x14ac:dyDescent="0.3">
      <c r="A19" s="375"/>
      <c r="B19" s="251" t="s">
        <v>77</v>
      </c>
      <c r="C19" s="126">
        <f>VLOOKUP('Identify Form'!E20,Legend!$A$10:$C$13,3,FALSE)</f>
        <v>1</v>
      </c>
      <c r="D19" s="126">
        <f>VLOOKUP('Identify Form'!F20,Legend!$A$10:$C$13,3,FALSE)</f>
        <v>1</v>
      </c>
      <c r="E19" s="126">
        <f>VLOOKUP('Identify Form'!G20,Legend!$A$10:$C$13,3,FALSE)</f>
        <v>1</v>
      </c>
      <c r="F19" s="127">
        <f>VLOOKUP('Identify Form'!H20,Legend!$A$17:$D$20,4,FALSE)</f>
        <v>1</v>
      </c>
      <c r="G19" s="118">
        <f t="shared" ref="G19" si="6">IF(COUNTIF(C19:F19,"N/A")&gt;0,"Not Applicable",SUM(C19+D19+E19+F19))</f>
        <v>4</v>
      </c>
      <c r="H19" s="373"/>
      <c r="I19" s="91"/>
      <c r="J19" s="120" t="s">
        <v>26</v>
      </c>
      <c r="K19" s="121">
        <f t="shared" ref="K19" si="7">SUM(C19:F19)/4</f>
        <v>1</v>
      </c>
      <c r="L19" s="122">
        <v>18</v>
      </c>
    </row>
    <row r="20" spans="1:16" x14ac:dyDescent="0.3">
      <c r="A20" s="35"/>
      <c r="B20" s="205"/>
      <c r="C20"/>
      <c r="D20"/>
      <c r="E20"/>
      <c r="F20"/>
      <c r="G20"/>
      <c r="H20"/>
      <c r="I20" s="91"/>
      <c r="J20" s="120" t="s">
        <v>25</v>
      </c>
      <c r="K20" s="121">
        <f>SUM(K1:K19)/18</f>
        <v>0.86111111111111116</v>
      </c>
      <c r="L20" s="128"/>
    </row>
    <row r="21" spans="1:16" x14ac:dyDescent="0.3">
      <c r="A21" s="35"/>
      <c r="B21" s="252"/>
      <c r="L21" s="132"/>
    </row>
    <row r="22" spans="1:16" x14ac:dyDescent="0.3">
      <c r="A22" s="35"/>
      <c r="B22" s="252"/>
      <c r="L22" s="132"/>
    </row>
    <row r="23" spans="1:16" x14ac:dyDescent="0.3">
      <c r="A23" s="35"/>
      <c r="B23" s="252"/>
      <c r="L23" s="132"/>
    </row>
    <row r="24" spans="1:16" x14ac:dyDescent="0.3">
      <c r="A24" s="35"/>
      <c r="B24" s="252"/>
      <c r="L24" s="132"/>
    </row>
    <row r="25" spans="1:16" ht="123" customHeight="1" thickBot="1" x14ac:dyDescent="0.35">
      <c r="A25" s="145" t="s">
        <v>378</v>
      </c>
      <c r="B25" s="145" t="s">
        <v>1</v>
      </c>
      <c r="C25" s="145" t="s">
        <v>17</v>
      </c>
      <c r="D25" s="145" t="s">
        <v>18</v>
      </c>
      <c r="E25" s="145" t="s">
        <v>19</v>
      </c>
      <c r="F25" s="145" t="s">
        <v>20</v>
      </c>
      <c r="G25" s="145" t="s">
        <v>21</v>
      </c>
      <c r="H25" s="145" t="s">
        <v>22</v>
      </c>
      <c r="I25" s="145"/>
      <c r="J25" s="145" t="s">
        <v>380</v>
      </c>
      <c r="K25" s="145" t="s">
        <v>22</v>
      </c>
      <c r="L25" s="145" t="s">
        <v>381</v>
      </c>
    </row>
    <row r="26" spans="1:16" ht="100.8" x14ac:dyDescent="0.3">
      <c r="A26" s="347" t="s">
        <v>105</v>
      </c>
      <c r="B26" s="82" t="s">
        <v>119</v>
      </c>
      <c r="C26" s="116">
        <f>VLOOKUP('Protect Form'!E3,Legend!$A$10:$C$13,3,FALSE)</f>
        <v>0</v>
      </c>
      <c r="D26" s="116">
        <f>VLOOKUP('Protect Form'!F3,Legend!$A$10:$C$13,3,FALSE)</f>
        <v>0</v>
      </c>
      <c r="E26" s="116">
        <f>VLOOKUP('Protect Form'!G3,Legend!$A$10:$C$13,3,FALSE)</f>
        <v>0</v>
      </c>
      <c r="F26" s="117">
        <f>VLOOKUP('Protect Form'!H3,Legend!$A$17:$D$20,4,FALSE)</f>
        <v>0</v>
      </c>
      <c r="G26" s="118">
        <f t="shared" ref="G26:G32" si="8">IF(COUNTIF(C26:F26,"N/A")&gt;0,"Not Applicable",SUM(C26+D26+E26+F26))</f>
        <v>0</v>
      </c>
      <c r="H26" s="366">
        <f>SUM(G26:G29)/COUNT(G26:G29)</f>
        <v>1.75</v>
      </c>
      <c r="I26" s="91"/>
      <c r="J26" s="120" t="s">
        <v>26</v>
      </c>
      <c r="K26" s="121">
        <f t="shared" ref="K26:K31" si="9">SUM(C26:F26)/4</f>
        <v>0</v>
      </c>
      <c r="L26" s="122">
        <v>1</v>
      </c>
    </row>
    <row r="27" spans="1:16" x14ac:dyDescent="0.3">
      <c r="A27" s="378"/>
      <c r="B27" s="82" t="s">
        <v>120</v>
      </c>
      <c r="C27" s="116">
        <f>VLOOKUP('Protect Form'!E4,Legend!$A$10:$C$13,3,FALSE)</f>
        <v>0.5</v>
      </c>
      <c r="D27" s="116">
        <f>VLOOKUP('Protect Form'!F4,Legend!$A$10:$C$13,3,FALSE)</f>
        <v>0.5</v>
      </c>
      <c r="E27" s="116">
        <f>VLOOKUP('Protect Form'!G4,Legend!$A$10:$C$13,3,FALSE)</f>
        <v>0.5</v>
      </c>
      <c r="F27" s="117">
        <f>VLOOKUP('Protect Form'!H4,Legend!$A$17:$D$20,4,FALSE)</f>
        <v>0</v>
      </c>
      <c r="G27" s="118">
        <f t="shared" si="8"/>
        <v>1.5</v>
      </c>
      <c r="H27" s="367"/>
      <c r="I27" s="91"/>
      <c r="J27" s="120" t="s">
        <v>26</v>
      </c>
      <c r="K27" s="121">
        <f t="shared" si="9"/>
        <v>0.375</v>
      </c>
      <c r="L27" s="122">
        <v>2</v>
      </c>
    </row>
    <row r="28" spans="1:16" ht="32.25" customHeight="1" x14ac:dyDescent="0.3">
      <c r="A28" s="378"/>
      <c r="B28" s="82" t="s">
        <v>121</v>
      </c>
      <c r="C28" s="116">
        <f>VLOOKUP('Protect Form'!E5,Legend!$A$10:$C$13,3,FALSE)</f>
        <v>1</v>
      </c>
      <c r="D28" s="116">
        <f>VLOOKUP('Protect Form'!F5,Legend!$A$10:$C$13,3,FALSE)</f>
        <v>1</v>
      </c>
      <c r="E28" s="116">
        <f>VLOOKUP('Protect Form'!G5,Legend!$A$10:$C$13,3,FALSE)</f>
        <v>0.5</v>
      </c>
      <c r="F28" s="117">
        <f>VLOOKUP('Protect Form'!H5,Legend!$A$17:$D$20,4,FALSE)</f>
        <v>0.5</v>
      </c>
      <c r="G28" s="118">
        <f t="shared" si="8"/>
        <v>3</v>
      </c>
      <c r="H28" s="367"/>
      <c r="I28" s="91"/>
      <c r="J28" s="120" t="s">
        <v>26</v>
      </c>
      <c r="K28" s="121">
        <f t="shared" si="9"/>
        <v>0.75</v>
      </c>
      <c r="L28" s="122">
        <v>3</v>
      </c>
    </row>
    <row r="29" spans="1:16" x14ac:dyDescent="0.3">
      <c r="A29" s="348"/>
      <c r="B29" s="82" t="s">
        <v>122</v>
      </c>
      <c r="C29" s="116">
        <f>VLOOKUP('Protect Form'!E6,Legend!$A$10:$C$13,3,FALSE)</f>
        <v>1</v>
      </c>
      <c r="D29" s="116">
        <f>VLOOKUP('Protect Form'!F6,Legend!$A$10:$C$13,3,FALSE)</f>
        <v>0.5</v>
      </c>
      <c r="E29" s="116">
        <f>VLOOKUP('Protect Form'!G6,Legend!$A$10:$C$13,3,FALSE)</f>
        <v>0</v>
      </c>
      <c r="F29" s="117">
        <f>VLOOKUP('Protect Form'!H6,Legend!$A$17:$D$20,4,FALSE)</f>
        <v>1</v>
      </c>
      <c r="G29" s="118">
        <f t="shared" si="8"/>
        <v>2.5</v>
      </c>
      <c r="H29" s="368"/>
      <c r="I29" s="91"/>
      <c r="J29" s="120" t="s">
        <v>26</v>
      </c>
      <c r="K29" s="121">
        <f t="shared" si="9"/>
        <v>0.625</v>
      </c>
      <c r="L29" s="122">
        <v>4</v>
      </c>
    </row>
    <row r="30" spans="1:16" ht="43.2" x14ac:dyDescent="0.3">
      <c r="A30" s="347" t="s">
        <v>106</v>
      </c>
      <c r="B30" s="82" t="s">
        <v>123</v>
      </c>
      <c r="C30" s="116">
        <f>VLOOKUP('Protect Form'!E7,Legend!$A$10:$C$13,3,FALSE)</f>
        <v>1</v>
      </c>
      <c r="D30" s="116">
        <f>VLOOKUP('Protect Form'!F7,Legend!$A$10:$C$13,3,FALSE)</f>
        <v>1</v>
      </c>
      <c r="E30" s="116">
        <f>VLOOKUP('Protect Form'!G7,Legend!$A$10:$C$13,3,FALSE)</f>
        <v>0</v>
      </c>
      <c r="F30" s="117">
        <f>VLOOKUP('Protect Form'!H7,Legend!$A$17:$D$20,4,FALSE)</f>
        <v>0</v>
      </c>
      <c r="G30" s="118">
        <f t="shared" si="8"/>
        <v>2</v>
      </c>
      <c r="H30" s="366">
        <f>SUM(G30:G31)/COUNT(G30:G31)</f>
        <v>2.75</v>
      </c>
      <c r="I30" s="91"/>
      <c r="J30" s="120" t="s">
        <v>26</v>
      </c>
      <c r="K30" s="121">
        <f t="shared" si="9"/>
        <v>0.5</v>
      </c>
      <c r="L30" s="122">
        <v>5</v>
      </c>
    </row>
    <row r="31" spans="1:16" ht="43.2" x14ac:dyDescent="0.3">
      <c r="A31" s="348"/>
      <c r="B31" s="82" t="s">
        <v>124</v>
      </c>
      <c r="C31" s="116">
        <f>VLOOKUP('Protect Form'!E8,Legend!$A$10:$C$13,3,FALSE)</f>
        <v>1</v>
      </c>
      <c r="D31" s="116">
        <f>VLOOKUP('Protect Form'!F8,Legend!$A$10:$C$13,3,FALSE)</f>
        <v>1</v>
      </c>
      <c r="E31" s="116">
        <f>VLOOKUP('Protect Form'!G8,Legend!$A$10:$C$13,3,FALSE)</f>
        <v>0.5</v>
      </c>
      <c r="F31" s="117">
        <f>VLOOKUP('Protect Form'!H8,Legend!$A$17:$D$20,4,FALSE)</f>
        <v>1</v>
      </c>
      <c r="G31" s="118">
        <f t="shared" si="8"/>
        <v>3.5</v>
      </c>
      <c r="H31" s="368"/>
      <c r="I31" s="91"/>
      <c r="J31" s="120" t="s">
        <v>26</v>
      </c>
      <c r="K31" s="121">
        <f t="shared" si="9"/>
        <v>0.875</v>
      </c>
      <c r="L31" s="122">
        <v>6</v>
      </c>
    </row>
    <row r="32" spans="1:16" ht="57.6" x14ac:dyDescent="0.3">
      <c r="A32" s="379" t="s">
        <v>107</v>
      </c>
      <c r="B32" s="82" t="s">
        <v>125</v>
      </c>
      <c r="C32" s="116">
        <f>VLOOKUP('Protect Form'!E9,Legend!$A$10:$C$13,3,FALSE)</f>
        <v>1</v>
      </c>
      <c r="D32" s="116">
        <f>VLOOKUP('Protect Form'!F9,Legend!$A$10:$C$13,3,FALSE)</f>
        <v>1</v>
      </c>
      <c r="E32" s="116">
        <f>VLOOKUP('Protect Form'!G9,Legend!$A$10:$C$13,3,FALSE)</f>
        <v>1</v>
      </c>
      <c r="F32" s="117">
        <f>VLOOKUP('Protect Form'!H9,Legend!$A$17:$D$20,4,FALSE)</f>
        <v>1</v>
      </c>
      <c r="G32" s="118">
        <f t="shared" si="8"/>
        <v>4</v>
      </c>
      <c r="H32" s="366">
        <f>SUM(G32:G36)/COUNT(G32:G36)</f>
        <v>3.1</v>
      </c>
      <c r="I32" s="91"/>
      <c r="J32" s="120" t="s">
        <v>26</v>
      </c>
      <c r="K32" s="121">
        <f t="shared" ref="K32:K34" si="10">SUM(C32:F32)/4</f>
        <v>1</v>
      </c>
      <c r="L32" s="122">
        <v>7</v>
      </c>
    </row>
    <row r="33" spans="1:12" ht="115.2" x14ac:dyDescent="0.3">
      <c r="A33" s="380"/>
      <c r="B33" s="82" t="s">
        <v>126</v>
      </c>
      <c r="C33" s="116">
        <f>VLOOKUP('Protect Form'!E10,Legend!$A$10:$C$13,3,FALSE)</f>
        <v>1</v>
      </c>
      <c r="D33" s="116">
        <f>VLOOKUP('Protect Form'!F10,Legend!$A$10:$C$13,3,FALSE)</f>
        <v>1</v>
      </c>
      <c r="E33" s="116">
        <f>VLOOKUP('Protect Form'!G10,Legend!$A$10:$C$13,3,FALSE)</f>
        <v>0.5</v>
      </c>
      <c r="F33" s="117">
        <f>VLOOKUP('Protect Form'!H10,Legend!$A$17:$D$20,4,FALSE)</f>
        <v>0.5</v>
      </c>
      <c r="G33" s="118">
        <f t="shared" ref="G33:G43" si="11">IF(COUNTIF(C33:F33,"N/A")&gt;0,"Not Applicable",SUM(C33+D33+E33+F33))</f>
        <v>3</v>
      </c>
      <c r="H33" s="367"/>
      <c r="I33" s="91"/>
      <c r="J33" s="120" t="s">
        <v>26</v>
      </c>
      <c r="K33" s="121">
        <f t="shared" si="10"/>
        <v>0.75</v>
      </c>
      <c r="L33" s="122">
        <v>8</v>
      </c>
    </row>
    <row r="34" spans="1:12" ht="57.6" x14ac:dyDescent="0.3">
      <c r="A34" s="380"/>
      <c r="B34" s="82" t="s">
        <v>127</v>
      </c>
      <c r="C34" s="116">
        <f>VLOOKUP('Protect Form'!E11,Legend!$A$10:$C$13,3,FALSE)</f>
        <v>1</v>
      </c>
      <c r="D34" s="116">
        <f>VLOOKUP('Protect Form'!F11,Legend!$A$10:$C$13,3,FALSE)</f>
        <v>0.5</v>
      </c>
      <c r="E34" s="116">
        <f>VLOOKUP('Protect Form'!G11,Legend!$A$10:$C$13,3,FALSE)</f>
        <v>0.5</v>
      </c>
      <c r="F34" s="117">
        <f>VLOOKUP('Protect Form'!H11,Legend!$A$17:$D$20,4,FALSE)</f>
        <v>0.5</v>
      </c>
      <c r="G34" s="118">
        <f t="shared" si="11"/>
        <v>2.5</v>
      </c>
      <c r="H34" s="367"/>
      <c r="I34" s="91"/>
      <c r="J34" s="120" t="s">
        <v>26</v>
      </c>
      <c r="K34" s="121">
        <f t="shared" si="10"/>
        <v>0.625</v>
      </c>
      <c r="L34" s="122">
        <v>9</v>
      </c>
    </row>
    <row r="35" spans="1:12" ht="57.6" x14ac:dyDescent="0.3">
      <c r="A35" s="380"/>
      <c r="B35" s="82" t="s">
        <v>128</v>
      </c>
      <c r="C35" s="116">
        <f>VLOOKUP('Protect Form'!E12,Legend!$A$10:$C$13,3,FALSE)</f>
        <v>0.5</v>
      </c>
      <c r="D35" s="116">
        <f>VLOOKUP('Protect Form'!F12,Legend!$A$10:$C$13,3,FALSE)</f>
        <v>0.5</v>
      </c>
      <c r="E35" s="116">
        <f>VLOOKUP('Protect Form'!G12,Legend!$A$10:$C$13,3,FALSE)</f>
        <v>0.5</v>
      </c>
      <c r="F35" s="117">
        <f>VLOOKUP('Protect Form'!H12,Legend!$A$17:$D$20,4,FALSE)</f>
        <v>0.5</v>
      </c>
      <c r="G35" s="118">
        <f t="shared" si="11"/>
        <v>2</v>
      </c>
      <c r="H35" s="367"/>
      <c r="I35" s="91"/>
      <c r="J35" s="120" t="s">
        <v>26</v>
      </c>
      <c r="K35" s="121">
        <f t="shared" ref="K35:K41" si="12">SUM(C35:F35)/4</f>
        <v>0.5</v>
      </c>
      <c r="L35" s="122">
        <v>10</v>
      </c>
    </row>
    <row r="36" spans="1:12" ht="86.4" x14ac:dyDescent="0.3">
      <c r="A36" s="381"/>
      <c r="B36" s="82" t="s">
        <v>129</v>
      </c>
      <c r="C36" s="116">
        <f>VLOOKUP('Protect Form'!E13,Legend!$A$10:$C$13,3,FALSE)</f>
        <v>1</v>
      </c>
      <c r="D36" s="116">
        <f>VLOOKUP('Protect Form'!F13,Legend!$A$10:$C$13,3,FALSE)</f>
        <v>1</v>
      </c>
      <c r="E36" s="116">
        <f>VLOOKUP('Protect Form'!G13,Legend!$A$10:$C$13,3,FALSE)</f>
        <v>1</v>
      </c>
      <c r="F36" s="117">
        <f>VLOOKUP('Protect Form'!H13,Legend!$A$17:$D$20,4,FALSE)</f>
        <v>1</v>
      </c>
      <c r="G36" s="118">
        <f t="shared" si="11"/>
        <v>4</v>
      </c>
      <c r="H36" s="367"/>
      <c r="I36" s="91"/>
      <c r="J36" s="120" t="s">
        <v>26</v>
      </c>
      <c r="K36" s="121">
        <f t="shared" si="12"/>
        <v>1</v>
      </c>
      <c r="L36" s="122">
        <v>11</v>
      </c>
    </row>
    <row r="37" spans="1:12" ht="41.25" customHeight="1" x14ac:dyDescent="0.3">
      <c r="A37" s="382" t="s">
        <v>108</v>
      </c>
      <c r="B37" s="82" t="s">
        <v>130</v>
      </c>
      <c r="C37" s="116">
        <f>VLOOKUP('Protect Form'!E14,Legend!$A$10:$C$13,3,FALSE)</f>
        <v>1</v>
      </c>
      <c r="D37" s="116">
        <f>VLOOKUP('Protect Form'!F14,Legend!$A$10:$C$13,3,FALSE)</f>
        <v>1</v>
      </c>
      <c r="E37" s="116">
        <f>VLOOKUP('Protect Form'!G14,Legend!$A$10:$C$13,3,FALSE)</f>
        <v>0.5</v>
      </c>
      <c r="F37" s="117">
        <f>VLOOKUP('Protect Form'!H14,Legend!$A$17:$D$20,4,FALSE)</f>
        <v>1</v>
      </c>
      <c r="G37" s="118">
        <f t="shared" si="11"/>
        <v>3.5</v>
      </c>
      <c r="H37" s="394">
        <f>SUM(G37:G40)/COUNT(G37:G40)</f>
        <v>3</v>
      </c>
      <c r="I37" s="91"/>
      <c r="J37" s="120" t="s">
        <v>26</v>
      </c>
      <c r="K37" s="121">
        <f t="shared" si="12"/>
        <v>0.875</v>
      </c>
      <c r="L37" s="122">
        <v>12</v>
      </c>
    </row>
    <row r="38" spans="1:12" x14ac:dyDescent="0.3">
      <c r="A38" s="383"/>
      <c r="B38" s="82" t="s">
        <v>131</v>
      </c>
      <c r="C38" s="116">
        <f>VLOOKUP('Protect Form'!E15,Legend!$A$10:$C$13,3,FALSE)</f>
        <v>1</v>
      </c>
      <c r="D38" s="116">
        <f>VLOOKUP('Protect Form'!F15,Legend!$A$10:$C$13,3,FALSE)</f>
        <v>0.5</v>
      </c>
      <c r="E38" s="116">
        <f>VLOOKUP('Protect Form'!G15,Legend!$A$10:$C$13,3,FALSE)</f>
        <v>0.5</v>
      </c>
      <c r="F38" s="117">
        <f>VLOOKUP('Protect Form'!H15,Legend!$A$17:$D$20,4,FALSE)</f>
        <v>1</v>
      </c>
      <c r="G38" s="118">
        <f t="shared" si="11"/>
        <v>3</v>
      </c>
      <c r="H38" s="394"/>
      <c r="I38" s="91"/>
      <c r="J38" s="120" t="s">
        <v>26</v>
      </c>
      <c r="K38" s="121">
        <f t="shared" si="12"/>
        <v>0.75</v>
      </c>
      <c r="L38" s="122">
        <v>13</v>
      </c>
    </row>
    <row r="39" spans="1:12" ht="28.8" x14ac:dyDescent="0.3">
      <c r="A39" s="383"/>
      <c r="B39" s="82" t="s">
        <v>132</v>
      </c>
      <c r="C39" s="116">
        <f>VLOOKUP('Protect Form'!E16,Legend!$A$10:$C$13,3,FALSE)</f>
        <v>1</v>
      </c>
      <c r="D39" s="116">
        <f>VLOOKUP('Protect Form'!F16,Legend!$A$10:$C$13,3,FALSE)</f>
        <v>0.5</v>
      </c>
      <c r="E39" s="116">
        <f>VLOOKUP('Protect Form'!G16,Legend!$A$10:$C$13,3,FALSE)</f>
        <v>0.5</v>
      </c>
      <c r="F39" s="117">
        <f>VLOOKUP('Protect Form'!H16,Legend!$A$17:$D$20,4,FALSE)</f>
        <v>1</v>
      </c>
      <c r="G39" s="118">
        <f t="shared" si="11"/>
        <v>3</v>
      </c>
      <c r="H39" s="394"/>
      <c r="I39" s="91"/>
      <c r="J39" s="120" t="s">
        <v>26</v>
      </c>
      <c r="K39" s="121">
        <f t="shared" si="12"/>
        <v>0.75</v>
      </c>
      <c r="L39" s="122">
        <v>14</v>
      </c>
    </row>
    <row r="40" spans="1:12" ht="43.2" x14ac:dyDescent="0.3">
      <c r="A40" s="384"/>
      <c r="B40" s="82" t="s">
        <v>133</v>
      </c>
      <c r="C40" s="116">
        <f>VLOOKUP('Protect Form'!E17,Legend!$A$10:$C$13,3,FALSE)</f>
        <v>0.5</v>
      </c>
      <c r="D40" s="116">
        <f>VLOOKUP('Protect Form'!F17,Legend!$A$10:$C$13,3,FALSE)</f>
        <v>0.5</v>
      </c>
      <c r="E40" s="116">
        <f>VLOOKUP('Protect Form'!G17,Legend!$A$10:$C$13,3,FALSE)</f>
        <v>0.5</v>
      </c>
      <c r="F40" s="117">
        <f>VLOOKUP('Protect Form'!H17,Legend!$A$17:$D$20,4,FALSE)</f>
        <v>1</v>
      </c>
      <c r="G40" s="118">
        <f t="shared" si="11"/>
        <v>2.5</v>
      </c>
      <c r="H40" s="394"/>
      <c r="I40" s="91"/>
      <c r="J40" s="120" t="s">
        <v>26</v>
      </c>
      <c r="K40" s="121">
        <f t="shared" si="12"/>
        <v>0.625</v>
      </c>
      <c r="L40" s="122">
        <v>15</v>
      </c>
    </row>
    <row r="41" spans="1:12" ht="72" x14ac:dyDescent="0.3">
      <c r="A41" s="385" t="s">
        <v>109</v>
      </c>
      <c r="B41" s="82" t="s">
        <v>134</v>
      </c>
      <c r="C41" s="116">
        <f>VLOOKUP('Protect Form'!E18,Legend!$A$10:$C$13,3,FALSE)</f>
        <v>1</v>
      </c>
      <c r="D41" s="116">
        <f>VLOOKUP('Protect Form'!F18,Legend!$A$10:$C$13,3,FALSE)</f>
        <v>1</v>
      </c>
      <c r="E41" s="116">
        <f>VLOOKUP('Protect Form'!G18,Legend!$A$10:$C$13,3,FALSE)</f>
        <v>1</v>
      </c>
      <c r="F41" s="117">
        <f>VLOOKUP('Protect Form'!H18,Legend!$A$17:$D$20,4,FALSE)</f>
        <v>1</v>
      </c>
      <c r="G41" s="118">
        <f t="shared" si="11"/>
        <v>4</v>
      </c>
      <c r="H41" s="398">
        <f>SUM(G41:G43)/COUNT(G41:G43)</f>
        <v>4</v>
      </c>
      <c r="I41" s="91"/>
      <c r="J41" s="120" t="s">
        <v>26</v>
      </c>
      <c r="K41" s="121">
        <f t="shared" si="12"/>
        <v>1</v>
      </c>
      <c r="L41" s="122">
        <v>16</v>
      </c>
    </row>
    <row r="42" spans="1:12" ht="129.6" x14ac:dyDescent="0.3">
      <c r="A42" s="386"/>
      <c r="B42" s="82" t="s">
        <v>135</v>
      </c>
      <c r="C42" s="116">
        <f>VLOOKUP('Protect Form'!E19,Legend!$A$10:$C$13,3,FALSE)</f>
        <v>1</v>
      </c>
      <c r="D42" s="116">
        <f>VLOOKUP('Protect Form'!F19,Legend!$A$10:$C$13,3,FALSE)</f>
        <v>1</v>
      </c>
      <c r="E42" s="116">
        <f>VLOOKUP('Protect Form'!G19,Legend!$A$10:$C$13,3,FALSE)</f>
        <v>1</v>
      </c>
      <c r="F42" s="117">
        <f>VLOOKUP('Protect Form'!H19,Legend!$A$17:$D$20,4,FALSE)</f>
        <v>1</v>
      </c>
      <c r="G42" s="118">
        <f t="shared" si="11"/>
        <v>4</v>
      </c>
      <c r="H42" s="367"/>
      <c r="I42" s="91"/>
      <c r="J42" s="120" t="s">
        <v>26</v>
      </c>
      <c r="K42" s="121">
        <f t="shared" ref="K42:K83" si="13">SUM(C42:F42)/4</f>
        <v>1</v>
      </c>
      <c r="L42" s="122">
        <v>17</v>
      </c>
    </row>
    <row r="43" spans="1:12" ht="43.2" x14ac:dyDescent="0.3">
      <c r="A43" s="375"/>
      <c r="B43" s="82" t="s">
        <v>136</v>
      </c>
      <c r="C43" s="116">
        <f>VLOOKUP('Protect Form'!E20,Legend!$A$10:$C$13,3,FALSE)</f>
        <v>1</v>
      </c>
      <c r="D43" s="116">
        <f>VLOOKUP('Protect Form'!F20,Legend!$A$10:$C$13,3,FALSE)</f>
        <v>1</v>
      </c>
      <c r="E43" s="116">
        <f>VLOOKUP('Protect Form'!G20,Legend!$A$10:$C$13,3,FALSE)</f>
        <v>1</v>
      </c>
      <c r="F43" s="117">
        <f>VLOOKUP('Protect Form'!H20,Legend!$A$17:$D$20,4,FALSE)</f>
        <v>1</v>
      </c>
      <c r="G43" s="118">
        <f t="shared" si="11"/>
        <v>4</v>
      </c>
      <c r="H43" s="368"/>
      <c r="I43" s="91"/>
      <c r="J43" s="120" t="s">
        <v>26</v>
      </c>
      <c r="K43" s="121">
        <f t="shared" si="13"/>
        <v>1</v>
      </c>
      <c r="L43" s="122">
        <v>18</v>
      </c>
    </row>
    <row r="44" spans="1:12" x14ac:dyDescent="0.3">
      <c r="A44" s="385" t="s">
        <v>110</v>
      </c>
      <c r="B44" s="82" t="s">
        <v>137</v>
      </c>
      <c r="C44" s="116">
        <f>VLOOKUP('Protect Form'!E21,Legend!$A$10:$C$13,3,FALSE)</f>
        <v>1</v>
      </c>
      <c r="D44" s="116">
        <f>VLOOKUP('Protect Form'!F21,Legend!$A$10:$C$13,3,FALSE)</f>
        <v>1</v>
      </c>
      <c r="E44" s="116">
        <f>VLOOKUP('Protect Form'!G21,Legend!$A$10:$C$13,3,FALSE)</f>
        <v>1</v>
      </c>
      <c r="F44" s="117">
        <f>VLOOKUP('Protect Form'!H21,Legend!$A$17:$D$20,4,FALSE)</f>
        <v>1</v>
      </c>
      <c r="G44" s="118">
        <f t="shared" ref="G44:G83" si="14">IF(COUNTIF(C44:F44,"N/A")&gt;0,"Not Applicable",SUM(C44+D44+E44+F44))</f>
        <v>4</v>
      </c>
      <c r="H44" s="398">
        <f>SUM(G44:G51)/COUNT(G44:G51)</f>
        <v>3.5</v>
      </c>
      <c r="I44" s="91"/>
      <c r="J44" s="120" t="s">
        <v>26</v>
      </c>
      <c r="K44" s="121">
        <f t="shared" si="13"/>
        <v>1</v>
      </c>
      <c r="L44" s="122">
        <v>19</v>
      </c>
    </row>
    <row r="45" spans="1:12" ht="28.8" x14ac:dyDescent="0.3">
      <c r="A45" s="386"/>
      <c r="B45" s="82" t="s">
        <v>138</v>
      </c>
      <c r="C45" s="116">
        <f>VLOOKUP('Protect Form'!E22,Legend!$A$10:$C$13,3,FALSE)</f>
        <v>1</v>
      </c>
      <c r="D45" s="116">
        <f>VLOOKUP('Protect Form'!F22,Legend!$A$10:$C$13,3,FALSE)</f>
        <v>1</v>
      </c>
      <c r="E45" s="116">
        <f>VLOOKUP('Protect Form'!G22,Legend!$A$10:$C$13,3,FALSE)</f>
        <v>1</v>
      </c>
      <c r="F45" s="117">
        <f>VLOOKUP('Protect Form'!H22,Legend!$A$17:$D$20,4,FALSE)</f>
        <v>1</v>
      </c>
      <c r="G45" s="118">
        <f t="shared" si="14"/>
        <v>4</v>
      </c>
      <c r="H45" s="367"/>
      <c r="I45" s="91"/>
      <c r="J45" s="120" t="s">
        <v>26</v>
      </c>
      <c r="K45" s="121">
        <f t="shared" si="13"/>
        <v>1</v>
      </c>
      <c r="L45" s="122">
        <v>20</v>
      </c>
    </row>
    <row r="46" spans="1:12" ht="28.8" x14ac:dyDescent="0.3">
      <c r="A46" s="389"/>
      <c r="B46" s="82" t="s">
        <v>139</v>
      </c>
      <c r="C46" s="116">
        <f>VLOOKUP('Protect Form'!E23,Legend!$A$10:$C$13,3,FALSE)</f>
        <v>1</v>
      </c>
      <c r="D46" s="116">
        <f>VLOOKUP('Protect Form'!F23,Legend!$A$10:$C$13,3,FALSE)</f>
        <v>1</v>
      </c>
      <c r="E46" s="116">
        <f>VLOOKUP('Protect Form'!G23,Legend!$A$10:$C$13,3,FALSE)</f>
        <v>1</v>
      </c>
      <c r="F46" s="117">
        <f>VLOOKUP('Protect Form'!H23,Legend!$A$17:$D$20,4,FALSE)</f>
        <v>1</v>
      </c>
      <c r="G46" s="118">
        <f t="shared" si="14"/>
        <v>4</v>
      </c>
      <c r="H46" s="367"/>
      <c r="I46" s="91"/>
      <c r="J46" s="120" t="s">
        <v>26</v>
      </c>
      <c r="K46" s="121">
        <f t="shared" si="13"/>
        <v>1</v>
      </c>
      <c r="L46" s="122">
        <v>21</v>
      </c>
    </row>
    <row r="47" spans="1:12" ht="28.8" x14ac:dyDescent="0.3">
      <c r="A47" s="389"/>
      <c r="B47" s="82" t="s">
        <v>140</v>
      </c>
      <c r="C47" s="116">
        <f>VLOOKUP('Protect Form'!E24,Legend!$A$10:$C$13,3,FALSE)</f>
        <v>1</v>
      </c>
      <c r="D47" s="116">
        <f>VLOOKUP('Protect Form'!F24,Legend!$A$10:$C$13,3,FALSE)</f>
        <v>1</v>
      </c>
      <c r="E47" s="116">
        <f>VLOOKUP('Protect Form'!G24,Legend!$A$10:$C$13,3,FALSE)</f>
        <v>1</v>
      </c>
      <c r="F47" s="117">
        <f>VLOOKUP('Protect Form'!H24,Legend!$A$17:$D$20,4,FALSE)</f>
        <v>1</v>
      </c>
      <c r="G47" s="118">
        <f t="shared" si="14"/>
        <v>4</v>
      </c>
      <c r="H47" s="367"/>
      <c r="I47" s="91"/>
      <c r="J47" s="120" t="s">
        <v>26</v>
      </c>
      <c r="K47" s="121">
        <f t="shared" si="13"/>
        <v>1</v>
      </c>
      <c r="L47" s="122">
        <v>22</v>
      </c>
    </row>
    <row r="48" spans="1:12" ht="86.4" x14ac:dyDescent="0.3">
      <c r="A48" s="389"/>
      <c r="B48" s="82" t="s">
        <v>141</v>
      </c>
      <c r="C48" s="116">
        <f>VLOOKUP('Protect Form'!E25,Legend!$A$10:$C$13,3,FALSE)</f>
        <v>1</v>
      </c>
      <c r="D48" s="116">
        <f>VLOOKUP('Protect Form'!F25,Legend!$A$10:$C$13,3,FALSE)</f>
        <v>1</v>
      </c>
      <c r="E48" s="116">
        <f>VLOOKUP('Protect Form'!G25,Legend!$A$10:$C$13,3,FALSE)</f>
        <v>1</v>
      </c>
      <c r="F48" s="117">
        <f>VLOOKUP('Protect Form'!H25,Legend!$A$17:$D$20,4,FALSE)</f>
        <v>1</v>
      </c>
      <c r="G48" s="118">
        <f t="shared" si="14"/>
        <v>4</v>
      </c>
      <c r="H48" s="367"/>
      <c r="I48" s="91"/>
      <c r="J48" s="120" t="s">
        <v>26</v>
      </c>
      <c r="K48" s="121">
        <f t="shared" si="13"/>
        <v>1</v>
      </c>
      <c r="L48" s="122">
        <v>23</v>
      </c>
    </row>
    <row r="49" spans="1:12" ht="43.2" x14ac:dyDescent="0.3">
      <c r="A49" s="389"/>
      <c r="B49" s="82" t="s">
        <v>142</v>
      </c>
      <c r="C49" s="116">
        <f>VLOOKUP('Protect Form'!E26,Legend!$A$10:$C$13,3,FALSE)</f>
        <v>1</v>
      </c>
      <c r="D49" s="116">
        <f>VLOOKUP('Protect Form'!F26,Legend!$A$10:$C$13,3,FALSE)</f>
        <v>0</v>
      </c>
      <c r="E49" s="116">
        <f>VLOOKUP('Protect Form'!G26,Legend!$A$10:$C$13,3,FALSE)</f>
        <v>1</v>
      </c>
      <c r="F49" s="117">
        <f>VLOOKUP('Protect Form'!H26,Legend!$A$17:$D$20,4,FALSE)</f>
        <v>0</v>
      </c>
      <c r="G49" s="118">
        <f t="shared" si="14"/>
        <v>2</v>
      </c>
      <c r="H49" s="367"/>
      <c r="I49" s="91"/>
      <c r="J49" s="120" t="s">
        <v>26</v>
      </c>
      <c r="K49" s="121">
        <f t="shared" si="13"/>
        <v>0.5</v>
      </c>
      <c r="L49" s="122">
        <v>24</v>
      </c>
    </row>
    <row r="50" spans="1:12" ht="72" x14ac:dyDescent="0.3">
      <c r="A50" s="389"/>
      <c r="B50" s="82" t="s">
        <v>143</v>
      </c>
      <c r="C50" s="116">
        <f>VLOOKUP('Protect Form'!E27,Legend!$A$10:$C$13,3,FALSE)</f>
        <v>1</v>
      </c>
      <c r="D50" s="116">
        <f>VLOOKUP('Protect Form'!F27,Legend!$A$10:$C$13,3,FALSE)</f>
        <v>1</v>
      </c>
      <c r="E50" s="116">
        <f>VLOOKUP('Protect Form'!G27,Legend!$A$10:$C$13,3,FALSE)</f>
        <v>1</v>
      </c>
      <c r="F50" s="117">
        <f>VLOOKUP('Protect Form'!H27,Legend!$A$17:$D$20,4,FALSE)</f>
        <v>0</v>
      </c>
      <c r="G50" s="118">
        <f t="shared" si="14"/>
        <v>3</v>
      </c>
      <c r="H50" s="367"/>
      <c r="I50" s="91"/>
      <c r="J50" s="120" t="s">
        <v>26</v>
      </c>
      <c r="K50" s="121">
        <f t="shared" si="13"/>
        <v>0.75</v>
      </c>
      <c r="L50" s="122">
        <v>25</v>
      </c>
    </row>
    <row r="51" spans="1:12" ht="28.8" x14ac:dyDescent="0.3">
      <c r="A51" s="346"/>
      <c r="B51" s="82" t="s">
        <v>144</v>
      </c>
      <c r="C51" s="116">
        <f>VLOOKUP('Protect Form'!E28,Legend!$A$10:$C$13,3,FALSE)</f>
        <v>1</v>
      </c>
      <c r="D51" s="116">
        <f>VLOOKUP('Protect Form'!F28,Legend!$A$10:$C$13,3,FALSE)</f>
        <v>1</v>
      </c>
      <c r="E51" s="116">
        <f>VLOOKUP('Protect Form'!G28,Legend!$A$10:$C$13,3,FALSE)</f>
        <v>1</v>
      </c>
      <c r="F51" s="117">
        <f>VLOOKUP('Protect Form'!H28,Legend!$A$17:$D$20,4,FALSE)</f>
        <v>0</v>
      </c>
      <c r="G51" s="118">
        <f t="shared" si="14"/>
        <v>3</v>
      </c>
      <c r="H51" s="368"/>
      <c r="I51" s="91"/>
      <c r="J51" s="120" t="s">
        <v>26</v>
      </c>
      <c r="K51" s="121">
        <f t="shared" si="13"/>
        <v>0.75</v>
      </c>
      <c r="L51" s="122">
        <v>26</v>
      </c>
    </row>
    <row r="52" spans="1:12" ht="43.2" x14ac:dyDescent="0.3">
      <c r="A52" s="390" t="s">
        <v>111</v>
      </c>
      <c r="B52" s="82" t="s">
        <v>145</v>
      </c>
      <c r="C52" s="116">
        <f>VLOOKUP('Protect Form'!E29,Legend!$A$10:$C$13,3,FALSE)</f>
        <v>1</v>
      </c>
      <c r="D52" s="116">
        <f>VLOOKUP('Protect Form'!F29,Legend!$A$10:$C$13,3,FALSE)</f>
        <v>1</v>
      </c>
      <c r="E52" s="116">
        <f>VLOOKUP('Protect Form'!G29,Legend!$A$10:$C$13,3,FALSE)</f>
        <v>1</v>
      </c>
      <c r="F52" s="117">
        <f>VLOOKUP('Protect Form'!H29,Legend!$A$17:$D$20,4,FALSE)</f>
        <v>1</v>
      </c>
      <c r="G52" s="118">
        <f t="shared" si="14"/>
        <v>4</v>
      </c>
      <c r="H52" s="366">
        <f>SUM(G52:G55)/COUNT(G52:G55)</f>
        <v>3.25</v>
      </c>
      <c r="I52" s="91"/>
      <c r="J52" s="120" t="s">
        <v>26</v>
      </c>
      <c r="K52" s="121">
        <f t="shared" si="13"/>
        <v>1</v>
      </c>
      <c r="L52" s="122">
        <v>27</v>
      </c>
    </row>
    <row r="53" spans="1:12" ht="43.2" x14ac:dyDescent="0.3">
      <c r="A53" s="369"/>
      <c r="B53" s="82" t="s">
        <v>146</v>
      </c>
      <c r="C53" s="116">
        <f>VLOOKUP('Protect Form'!E30,Legend!$A$10:$C$13,3,FALSE)</f>
        <v>1</v>
      </c>
      <c r="D53" s="116">
        <f>VLOOKUP('Protect Form'!F30,Legend!$A$10:$C$13,3,FALSE)</f>
        <v>1</v>
      </c>
      <c r="E53" s="116">
        <f>VLOOKUP('Protect Form'!G30,Legend!$A$10:$C$13,3,FALSE)</f>
        <v>0</v>
      </c>
      <c r="F53" s="117">
        <f>VLOOKUP('Protect Form'!H30,Legend!$A$17:$D$20,4,FALSE)</f>
        <v>0</v>
      </c>
      <c r="G53" s="118">
        <f t="shared" si="14"/>
        <v>2</v>
      </c>
      <c r="H53" s="367"/>
      <c r="I53" s="91"/>
      <c r="J53" s="120" t="s">
        <v>26</v>
      </c>
      <c r="K53" s="121">
        <f t="shared" si="13"/>
        <v>0.5</v>
      </c>
      <c r="L53" s="122">
        <v>28</v>
      </c>
    </row>
    <row r="54" spans="1:12" ht="28.8" x14ac:dyDescent="0.3">
      <c r="A54" s="369"/>
      <c r="B54" s="82" t="s">
        <v>147</v>
      </c>
      <c r="C54" s="116">
        <f>VLOOKUP('Protect Form'!E31,Legend!$A$10:$C$13,3,FALSE)</f>
        <v>1</v>
      </c>
      <c r="D54" s="116">
        <f>VLOOKUP('Protect Form'!F31,Legend!$A$10:$C$13,3,FALSE)</f>
        <v>1</v>
      </c>
      <c r="E54" s="116">
        <f>VLOOKUP('Protect Form'!G31,Legend!$A$10:$C$13,3,FALSE)</f>
        <v>1</v>
      </c>
      <c r="F54" s="117">
        <f>VLOOKUP('Protect Form'!H31,Legend!$A$17:$D$20,4,FALSE)</f>
        <v>1</v>
      </c>
      <c r="G54" s="118">
        <f t="shared" si="14"/>
        <v>4</v>
      </c>
      <c r="H54" s="367"/>
      <c r="I54" s="91"/>
      <c r="J54" s="120" t="s">
        <v>26</v>
      </c>
      <c r="K54" s="121">
        <f t="shared" si="13"/>
        <v>1</v>
      </c>
      <c r="L54" s="122">
        <v>29</v>
      </c>
    </row>
    <row r="55" spans="1:12" ht="43.2" x14ac:dyDescent="0.3">
      <c r="A55" s="393"/>
      <c r="B55" s="82" t="s">
        <v>148</v>
      </c>
      <c r="C55" s="116">
        <f>VLOOKUP('Protect Form'!E32,Legend!$A$10:$C$13,3,FALSE)</f>
        <v>1</v>
      </c>
      <c r="D55" s="116">
        <f>VLOOKUP('Protect Form'!F32,Legend!$A$10:$C$13,3,FALSE)</f>
        <v>0.5</v>
      </c>
      <c r="E55" s="116">
        <f>VLOOKUP('Protect Form'!G32,Legend!$A$10:$C$13,3,FALSE)</f>
        <v>0.5</v>
      </c>
      <c r="F55" s="117">
        <f>VLOOKUP('Protect Form'!H32,Legend!$A$17:$D$20,4,FALSE)</f>
        <v>1</v>
      </c>
      <c r="G55" s="118">
        <f t="shared" si="14"/>
        <v>3</v>
      </c>
      <c r="H55" s="368"/>
      <c r="I55" s="91"/>
      <c r="J55" s="120" t="s">
        <v>26</v>
      </c>
      <c r="K55" s="121">
        <f t="shared" si="13"/>
        <v>0.75</v>
      </c>
      <c r="L55" s="122">
        <v>30</v>
      </c>
    </row>
    <row r="56" spans="1:12" ht="57.6" x14ac:dyDescent="0.3">
      <c r="A56" s="379" t="s">
        <v>112</v>
      </c>
      <c r="B56" s="82" t="s">
        <v>149</v>
      </c>
      <c r="C56" s="116">
        <f>VLOOKUP('Protect Form'!E33,Legend!$A$10:$C$13,3,FALSE)</f>
        <v>1</v>
      </c>
      <c r="D56" s="116">
        <f>VLOOKUP('Protect Form'!F33,Legend!$A$10:$C$13,3,FALSE)</f>
        <v>1</v>
      </c>
      <c r="E56" s="116">
        <f>VLOOKUP('Protect Form'!G33,Legend!$A$10:$C$13,3,FALSE)</f>
        <v>1</v>
      </c>
      <c r="F56" s="117">
        <f>VLOOKUP('Protect Form'!H33,Legend!$A$17:$D$20,4,FALSE)</f>
        <v>1</v>
      </c>
      <c r="G56" s="118">
        <f t="shared" si="14"/>
        <v>4</v>
      </c>
      <c r="H56" s="366">
        <f>SUM(G56:G63)/COUNT(G56:G63)</f>
        <v>2.625</v>
      </c>
      <c r="I56" s="91"/>
      <c r="J56" s="120" t="s">
        <v>26</v>
      </c>
      <c r="K56" s="121">
        <f t="shared" si="13"/>
        <v>1</v>
      </c>
      <c r="L56" s="122">
        <v>31</v>
      </c>
    </row>
    <row r="57" spans="1:12" ht="43.2" x14ac:dyDescent="0.3">
      <c r="A57" s="380"/>
      <c r="B57" s="82" t="s">
        <v>150</v>
      </c>
      <c r="C57" s="116">
        <f>VLOOKUP('Protect Form'!E34,Legend!$A$10:$C$13,3,FALSE)</f>
        <v>1</v>
      </c>
      <c r="D57" s="116">
        <f>VLOOKUP('Protect Form'!F34,Legend!$A$10:$C$13,3,FALSE)</f>
        <v>0.5</v>
      </c>
      <c r="E57" s="116">
        <f>VLOOKUP('Protect Form'!G34,Legend!$A$10:$C$13,3,FALSE)</f>
        <v>0.5</v>
      </c>
      <c r="F57" s="117">
        <f>VLOOKUP('Protect Form'!H34,Legend!$A$17:$D$20,4,FALSE)</f>
        <v>0.5</v>
      </c>
      <c r="G57" s="118">
        <f t="shared" si="14"/>
        <v>2.5</v>
      </c>
      <c r="H57" s="367"/>
      <c r="I57" s="91"/>
      <c r="J57" s="120" t="s">
        <v>26</v>
      </c>
      <c r="K57" s="121">
        <f t="shared" si="13"/>
        <v>0.625</v>
      </c>
      <c r="L57" s="122">
        <v>32</v>
      </c>
    </row>
    <row r="58" spans="1:12" ht="43.2" x14ac:dyDescent="0.3">
      <c r="A58" s="380"/>
      <c r="B58" s="82" t="s">
        <v>151</v>
      </c>
      <c r="C58" s="116">
        <f>VLOOKUP('Protect Form'!E35,Legend!$A$10:$C$13,3,FALSE)</f>
        <v>1</v>
      </c>
      <c r="D58" s="116">
        <f>VLOOKUP('Protect Form'!F35,Legend!$A$10:$C$13,3,FALSE)</f>
        <v>0</v>
      </c>
      <c r="E58" s="116">
        <f>VLOOKUP('Protect Form'!G35,Legend!$A$10:$C$13,3,FALSE)</f>
        <v>1</v>
      </c>
      <c r="F58" s="117">
        <f>VLOOKUP('Protect Form'!H35,Legend!$A$17:$D$20,4,FALSE)</f>
        <v>1</v>
      </c>
      <c r="G58" s="118">
        <f t="shared" si="14"/>
        <v>3</v>
      </c>
      <c r="H58" s="367"/>
      <c r="I58" s="91"/>
      <c r="J58" s="120" t="s">
        <v>26</v>
      </c>
      <c r="K58" s="121">
        <f t="shared" si="13"/>
        <v>0.75</v>
      </c>
      <c r="L58" s="122">
        <v>33</v>
      </c>
    </row>
    <row r="59" spans="1:12" ht="100.8" x14ac:dyDescent="0.3">
      <c r="A59" s="380"/>
      <c r="B59" s="82" t="s">
        <v>152</v>
      </c>
      <c r="C59" s="116">
        <f>VLOOKUP('Protect Form'!E36,Legend!$A$10:$C$13,3,FALSE)</f>
        <v>1</v>
      </c>
      <c r="D59" s="116">
        <f>VLOOKUP('Protect Form'!F36,Legend!$A$10:$C$13,3,FALSE)</f>
        <v>1</v>
      </c>
      <c r="E59" s="116">
        <f>VLOOKUP('Protect Form'!G36,Legend!$A$10:$C$13,3,FALSE)</f>
        <v>1</v>
      </c>
      <c r="F59" s="117">
        <f>VLOOKUP('Protect Form'!H36,Legend!$A$17:$D$20,4,FALSE)</f>
        <v>1</v>
      </c>
      <c r="G59" s="118">
        <f t="shared" si="14"/>
        <v>4</v>
      </c>
      <c r="H59" s="367"/>
      <c r="I59" s="91"/>
      <c r="J59" s="120" t="s">
        <v>26</v>
      </c>
      <c r="K59" s="121">
        <f t="shared" si="13"/>
        <v>1</v>
      </c>
      <c r="L59" s="122">
        <v>34</v>
      </c>
    </row>
    <row r="60" spans="1:12" ht="43.2" x14ac:dyDescent="0.3">
      <c r="A60" s="380"/>
      <c r="B60" s="82" t="s">
        <v>153</v>
      </c>
      <c r="C60" s="116">
        <f>VLOOKUP('Protect Form'!E37,Legend!$A$10:$C$13,3,FALSE)</f>
        <v>1</v>
      </c>
      <c r="D60" s="116">
        <f>VLOOKUP('Protect Form'!F37,Legend!$A$10:$C$13,3,FALSE)</f>
        <v>1</v>
      </c>
      <c r="E60" s="116">
        <f>VLOOKUP('Protect Form'!G37,Legend!$A$10:$C$13,3,FALSE)</f>
        <v>0</v>
      </c>
      <c r="F60" s="117">
        <f>VLOOKUP('Protect Form'!H37,Legend!$A$17:$D$20,4,FALSE)</f>
        <v>0</v>
      </c>
      <c r="G60" s="118">
        <f t="shared" si="14"/>
        <v>2</v>
      </c>
      <c r="H60" s="367"/>
      <c r="I60" s="91"/>
      <c r="J60" s="120" t="s">
        <v>26</v>
      </c>
      <c r="K60" s="121">
        <f t="shared" si="13"/>
        <v>0.5</v>
      </c>
      <c r="L60" s="122">
        <v>36</v>
      </c>
    </row>
    <row r="61" spans="1:12" x14ac:dyDescent="0.3">
      <c r="A61" s="380"/>
      <c r="B61" s="82" t="s">
        <v>154</v>
      </c>
      <c r="C61" s="116">
        <f>VLOOKUP('Protect Form'!E38,Legend!$A$10:$C$13,3,FALSE)</f>
        <v>1</v>
      </c>
      <c r="D61" s="116">
        <f>VLOOKUP('Protect Form'!F38,Legend!$A$10:$C$13,3,FALSE)</f>
        <v>0.5</v>
      </c>
      <c r="E61" s="116">
        <f>VLOOKUP('Protect Form'!G38,Legend!$A$10:$C$13,3,FALSE)</f>
        <v>0</v>
      </c>
      <c r="F61" s="117">
        <f>VLOOKUP('Protect Form'!H38,Legend!$A$17:$D$20,4,FALSE)</f>
        <v>0</v>
      </c>
      <c r="G61" s="118">
        <f t="shared" si="14"/>
        <v>1.5</v>
      </c>
      <c r="H61" s="367"/>
      <c r="I61" s="91"/>
      <c r="J61" s="120" t="s">
        <v>26</v>
      </c>
      <c r="K61" s="121">
        <f t="shared" si="13"/>
        <v>0.375</v>
      </c>
      <c r="L61" s="122">
        <v>37</v>
      </c>
    </row>
    <row r="62" spans="1:12" ht="28.8" x14ac:dyDescent="0.3">
      <c r="A62" s="380"/>
      <c r="B62" s="82" t="s">
        <v>155</v>
      </c>
      <c r="C62" s="116">
        <f>VLOOKUP('Protect Form'!E39,Legend!$A$10:$C$13,3,FALSE)</f>
        <v>1</v>
      </c>
      <c r="D62" s="116">
        <f>VLOOKUP('Protect Form'!F39,Legend!$A$10:$C$13,3,FALSE)</f>
        <v>1</v>
      </c>
      <c r="E62" s="116">
        <f>VLOOKUP('Protect Form'!G39,Legend!$A$10:$C$13,3,FALSE)</f>
        <v>0</v>
      </c>
      <c r="F62" s="117">
        <f>VLOOKUP('Protect Form'!H39,Legend!$A$17:$D$20,4,FALSE)</f>
        <v>0</v>
      </c>
      <c r="G62" s="118">
        <f t="shared" si="14"/>
        <v>2</v>
      </c>
      <c r="H62" s="367"/>
      <c r="I62" s="91"/>
      <c r="J62" s="120" t="s">
        <v>26</v>
      </c>
      <c r="K62" s="121">
        <f t="shared" si="13"/>
        <v>0.5</v>
      </c>
      <c r="L62" s="122">
        <v>38</v>
      </c>
    </row>
    <row r="63" spans="1:12" ht="43.2" x14ac:dyDescent="0.3">
      <c r="A63" s="381"/>
      <c r="B63" s="82" t="s">
        <v>156</v>
      </c>
      <c r="C63" s="116">
        <f>VLOOKUP('Protect Form'!E40,Legend!$A$10:$C$13,3,FALSE)</f>
        <v>1</v>
      </c>
      <c r="D63" s="116">
        <f>VLOOKUP('Protect Form'!F40,Legend!$A$10:$C$13,3,FALSE)</f>
        <v>1</v>
      </c>
      <c r="E63" s="116">
        <f>VLOOKUP('Protect Form'!G40,Legend!$A$10:$C$13,3,FALSE)</f>
        <v>0</v>
      </c>
      <c r="F63" s="117">
        <f>VLOOKUP('Protect Form'!H40,Legend!$A$17:$D$20,4,FALSE)</f>
        <v>0</v>
      </c>
      <c r="G63" s="118">
        <f t="shared" si="14"/>
        <v>2</v>
      </c>
      <c r="H63" s="368"/>
      <c r="I63" s="91"/>
      <c r="J63" s="120" t="s">
        <v>26</v>
      </c>
      <c r="K63" s="121">
        <f t="shared" si="13"/>
        <v>0.5</v>
      </c>
      <c r="L63" s="122">
        <v>39</v>
      </c>
    </row>
    <row r="64" spans="1:12" ht="63.75" customHeight="1" x14ac:dyDescent="0.3">
      <c r="A64" s="390" t="s">
        <v>113</v>
      </c>
      <c r="B64" s="82" t="s">
        <v>157</v>
      </c>
      <c r="C64" s="116">
        <f>VLOOKUP('Protect Form'!E41,Legend!$A$10:$C$13,3,FALSE)</f>
        <v>1</v>
      </c>
      <c r="D64" s="116">
        <f>VLOOKUP('Protect Form'!F41,Legend!$A$10:$C$13,3,FALSE)</f>
        <v>1</v>
      </c>
      <c r="E64" s="116">
        <f>VLOOKUP('Protect Form'!G41,Legend!$A$10:$C$13,3,FALSE)</f>
        <v>1</v>
      </c>
      <c r="F64" s="117">
        <f>VLOOKUP('Protect Form'!H41,Legend!$A$17:$D$20,4,FALSE)</f>
        <v>1</v>
      </c>
      <c r="G64" s="118">
        <f t="shared" si="14"/>
        <v>4</v>
      </c>
      <c r="H64" s="366">
        <f>SUM(G64:G69)/COUNT(G64:G69)</f>
        <v>3.6666666666666665</v>
      </c>
      <c r="I64" s="91"/>
      <c r="J64" s="120" t="s">
        <v>26</v>
      </c>
      <c r="K64" s="121">
        <f t="shared" si="13"/>
        <v>1</v>
      </c>
      <c r="L64" s="122">
        <v>40</v>
      </c>
    </row>
    <row r="65" spans="1:12" ht="55.5" customHeight="1" x14ac:dyDescent="0.3">
      <c r="A65" s="391"/>
      <c r="B65" s="82" t="s">
        <v>158</v>
      </c>
      <c r="C65" s="116">
        <f>VLOOKUP('Protect Form'!E42,Legend!$A$10:$C$13,3,FALSE)</f>
        <v>1</v>
      </c>
      <c r="D65" s="116">
        <f>VLOOKUP('Protect Form'!F42,Legend!$A$10:$C$13,3,FALSE)</f>
        <v>1</v>
      </c>
      <c r="E65" s="116">
        <f>VLOOKUP('Protect Form'!G42,Legend!$A$10:$C$13,3,FALSE)</f>
        <v>1</v>
      </c>
      <c r="F65" s="117">
        <f>VLOOKUP('Protect Form'!H42,Legend!$A$17:$D$20,4,FALSE)</f>
        <v>1</v>
      </c>
      <c r="G65" s="118">
        <f t="shared" si="14"/>
        <v>4</v>
      </c>
      <c r="H65" s="367"/>
      <c r="I65" s="91"/>
      <c r="J65" s="133" t="s">
        <v>26</v>
      </c>
      <c r="K65" s="121">
        <f t="shared" si="13"/>
        <v>1</v>
      </c>
      <c r="L65" s="122">
        <v>41</v>
      </c>
    </row>
    <row r="66" spans="1:12" ht="28.8" x14ac:dyDescent="0.3">
      <c r="A66" s="391"/>
      <c r="B66" s="82" t="s">
        <v>159</v>
      </c>
      <c r="C66" s="116">
        <f>VLOOKUP('Protect Form'!E43,Legend!$A$10:$C$13,3,FALSE)</f>
        <v>1</v>
      </c>
      <c r="D66" s="116">
        <f>VLOOKUP('Protect Form'!F43,Legend!$A$10:$C$13,3,FALSE)</f>
        <v>1</v>
      </c>
      <c r="E66" s="116">
        <f>VLOOKUP('Protect Form'!G43,Legend!$A$10:$C$13,3,FALSE)</f>
        <v>1</v>
      </c>
      <c r="F66" s="117">
        <f>VLOOKUP('Protect Form'!H43,Legend!$A$17:$D$20,4,FALSE)</f>
        <v>1</v>
      </c>
      <c r="G66" s="118">
        <f t="shared" si="14"/>
        <v>4</v>
      </c>
      <c r="H66" s="367"/>
      <c r="I66" s="91"/>
      <c r="J66" s="120" t="s">
        <v>26</v>
      </c>
      <c r="K66" s="121">
        <f t="shared" si="13"/>
        <v>1</v>
      </c>
      <c r="L66" s="122">
        <v>47</v>
      </c>
    </row>
    <row r="67" spans="1:12" ht="72" x14ac:dyDescent="0.3">
      <c r="A67" s="391"/>
      <c r="B67" s="82" t="s">
        <v>160</v>
      </c>
      <c r="C67" s="116">
        <f>VLOOKUP('Protect Form'!E44,Legend!$A$10:$C$13,3,FALSE)</f>
        <v>1</v>
      </c>
      <c r="D67" s="116">
        <f>VLOOKUP('Protect Form'!F45,Legend!$A$10:$C$13,3,FALSE)</f>
        <v>1</v>
      </c>
      <c r="E67" s="116">
        <f>VLOOKUP('Protect Form'!G45,Legend!$A$10:$C$13,3,FALSE)</f>
        <v>1</v>
      </c>
      <c r="F67" s="117">
        <f>VLOOKUP('Protect Form'!H44,Legend!$A$17:$D$20,4,FALSE)</f>
        <v>1</v>
      </c>
      <c r="G67" s="118">
        <f t="shared" si="14"/>
        <v>4</v>
      </c>
      <c r="H67" s="367"/>
      <c r="I67" s="91"/>
      <c r="J67" s="120" t="s">
        <v>26</v>
      </c>
      <c r="K67" s="121">
        <f t="shared" si="13"/>
        <v>1</v>
      </c>
      <c r="L67" s="122">
        <v>48</v>
      </c>
    </row>
    <row r="68" spans="1:12" ht="64.5" customHeight="1" x14ac:dyDescent="0.3">
      <c r="A68" s="391"/>
      <c r="B68" s="82" t="s">
        <v>161</v>
      </c>
      <c r="C68" s="116">
        <f>VLOOKUP('Protect Form'!E45,Legend!$A$10:$C$13,3,FALSE)</f>
        <v>1</v>
      </c>
      <c r="D68" s="116">
        <f>VLOOKUP('Protect Form'!F46,Legend!$A$10:$C$13,3,FALSE)</f>
        <v>1</v>
      </c>
      <c r="E68" s="116">
        <f>VLOOKUP('Protect Form'!G46,Legend!$A$10:$C$13,3,FALSE)</f>
        <v>0.5</v>
      </c>
      <c r="F68" s="117">
        <f>VLOOKUP('Protect Form'!H45,Legend!$A$17:$D$20,4,FALSE)</f>
        <v>1</v>
      </c>
      <c r="G68" s="118">
        <f t="shared" si="14"/>
        <v>3.5</v>
      </c>
      <c r="H68" s="367"/>
      <c r="I68" s="91"/>
      <c r="J68" s="120" t="s">
        <v>26</v>
      </c>
      <c r="K68" s="121">
        <f t="shared" si="13"/>
        <v>0.875</v>
      </c>
      <c r="L68" s="122">
        <v>49</v>
      </c>
    </row>
    <row r="69" spans="1:12" ht="28.8" x14ac:dyDescent="0.3">
      <c r="A69" s="392"/>
      <c r="B69" s="195" t="s">
        <v>162</v>
      </c>
      <c r="C69" s="116">
        <f>VLOOKUP('Protect Form'!E46,Legend!$A$10:$C$13,3,FALSE)</f>
        <v>1</v>
      </c>
      <c r="D69" s="116">
        <f>VLOOKUP('Protect Form'!F46,Legend!$A$10:$C$13,3,FALSE)</f>
        <v>1</v>
      </c>
      <c r="E69" s="116">
        <f>VLOOKUP('Protect Form'!G46,Legend!$A$10:$C$13,3,FALSE)</f>
        <v>0.5</v>
      </c>
      <c r="F69" s="117">
        <f>VLOOKUP('Protect Form'!H46,Legend!$A$17:$D$20,4,FALSE)</f>
        <v>0</v>
      </c>
      <c r="G69" s="118">
        <f t="shared" si="14"/>
        <v>2.5</v>
      </c>
      <c r="H69" s="368"/>
      <c r="I69" s="91"/>
      <c r="J69" s="134" t="s">
        <v>26</v>
      </c>
      <c r="K69" s="121">
        <f t="shared" si="13"/>
        <v>0.625</v>
      </c>
      <c r="L69" s="122">
        <v>50</v>
      </c>
    </row>
    <row r="70" spans="1:12" ht="100.8" x14ac:dyDescent="0.3">
      <c r="A70" s="379" t="s">
        <v>114</v>
      </c>
      <c r="B70" s="82" t="s">
        <v>163</v>
      </c>
      <c r="C70" s="116">
        <f>VLOOKUP('Protect Form'!E47,Legend!$A$10:$C$13,3,FALSE)</f>
        <v>1</v>
      </c>
      <c r="D70" s="116">
        <f>VLOOKUP('Protect Form'!F47,Legend!$A$10:$C$13,3,FALSE)</f>
        <v>1</v>
      </c>
      <c r="E70" s="116">
        <f>VLOOKUP('Protect Form'!G47,Legend!$A$10:$C$13,3,FALSE)</f>
        <v>0.5</v>
      </c>
      <c r="F70" s="117">
        <f>VLOOKUP('Protect Form'!H47,Legend!$A$17:$D$20,4,FALSE)</f>
        <v>1</v>
      </c>
      <c r="G70" s="118">
        <f t="shared" si="14"/>
        <v>3.5</v>
      </c>
      <c r="H70" s="366">
        <f>SUM(G70:G71)/COUNT(G70:G71)</f>
        <v>3.25</v>
      </c>
      <c r="I70" s="91"/>
      <c r="J70" s="120" t="s">
        <v>26</v>
      </c>
      <c r="K70" s="121">
        <f t="shared" si="13"/>
        <v>0.875</v>
      </c>
      <c r="L70" s="122">
        <v>54</v>
      </c>
    </row>
    <row r="71" spans="1:12" ht="72" x14ac:dyDescent="0.3">
      <c r="A71" s="381"/>
      <c r="B71" s="82" t="s">
        <v>164</v>
      </c>
      <c r="C71" s="116">
        <f>VLOOKUP('Protect Form'!E48,Legend!$A$10:$C$13,3,FALSE)</f>
        <v>0</v>
      </c>
      <c r="D71" s="116">
        <f>VLOOKUP('Protect Form'!F48,Legend!$A$10:$C$13,3,FALSE)</f>
        <v>1</v>
      </c>
      <c r="E71" s="116">
        <f>VLOOKUP('Protect Form'!G48,Legend!$A$10:$C$13,3,FALSE)</f>
        <v>1</v>
      </c>
      <c r="F71" s="117">
        <f>VLOOKUP('Protect Form'!H48,Legend!$A$17:$D$20,4,FALSE)</f>
        <v>1</v>
      </c>
      <c r="G71" s="118">
        <f t="shared" si="14"/>
        <v>3</v>
      </c>
      <c r="H71" s="368"/>
      <c r="I71" s="91"/>
      <c r="J71" s="120" t="s">
        <v>26</v>
      </c>
      <c r="K71" s="121">
        <f t="shared" si="13"/>
        <v>0.75</v>
      </c>
      <c r="L71" s="122">
        <v>55</v>
      </c>
    </row>
    <row r="72" spans="1:12" ht="28.8" x14ac:dyDescent="0.3">
      <c r="A72" s="379" t="s">
        <v>115</v>
      </c>
      <c r="B72" s="82" t="s">
        <v>165</v>
      </c>
      <c r="C72" s="116">
        <f>VLOOKUP('Protect Form'!E49,Legend!$A$10:$C$13,3,FALSE)</f>
        <v>1</v>
      </c>
      <c r="D72" s="116">
        <f>VLOOKUP('Protect Form'!F49,Legend!$A$10:$C$13,3,FALSE)</f>
        <v>1</v>
      </c>
      <c r="E72" s="116">
        <f>VLOOKUP('Protect Form'!G49,Legend!$A$10:$C$13,3,FALSE)</f>
        <v>0.5</v>
      </c>
      <c r="F72" s="117">
        <f>VLOOKUP('Protect Form'!H49,Legend!$A$17:$D$20,4,FALSE)</f>
        <v>0.5</v>
      </c>
      <c r="G72" s="118">
        <f t="shared" si="14"/>
        <v>3</v>
      </c>
      <c r="H72" s="366">
        <f>SUM(G72:G78)/COUNT(G72:G78)</f>
        <v>3.5</v>
      </c>
      <c r="I72" s="91"/>
      <c r="J72" s="120" t="s">
        <v>26</v>
      </c>
      <c r="K72" s="121">
        <f t="shared" si="13"/>
        <v>0.75</v>
      </c>
      <c r="L72" s="122">
        <v>56</v>
      </c>
    </row>
    <row r="73" spans="1:12" ht="28.8" x14ac:dyDescent="0.3">
      <c r="A73" s="395"/>
      <c r="B73" s="82" t="s">
        <v>166</v>
      </c>
      <c r="C73" s="116">
        <f>VLOOKUP('Protect Form'!E50,Legend!$A$10:$C$13,3,FALSE)</f>
        <v>1</v>
      </c>
      <c r="D73" s="116">
        <f>VLOOKUP('Protect Form'!F50,Legend!$A$10:$C$13,3,FALSE)</f>
        <v>1</v>
      </c>
      <c r="E73" s="116">
        <f>VLOOKUP('Protect Form'!G50,Legend!$A$10:$C$13,3,FALSE)</f>
        <v>1</v>
      </c>
      <c r="F73" s="117">
        <f>VLOOKUP('Protect Form'!H50,Legend!$A$17:$D$20,4,FALSE)</f>
        <v>0.5</v>
      </c>
      <c r="G73" s="118">
        <f t="shared" si="14"/>
        <v>3.5</v>
      </c>
      <c r="H73" s="367"/>
      <c r="I73" s="91"/>
      <c r="J73" s="120" t="s">
        <v>26</v>
      </c>
      <c r="K73" s="121">
        <f t="shared" si="13"/>
        <v>0.875</v>
      </c>
      <c r="L73" s="122">
        <v>57</v>
      </c>
    </row>
    <row r="74" spans="1:12" ht="28.8" x14ac:dyDescent="0.3">
      <c r="A74" s="395"/>
      <c r="B74" s="82" t="s">
        <v>167</v>
      </c>
      <c r="C74" s="116">
        <f>VLOOKUP('Protect Form'!E51,Legend!$A$10:$C$13,3,FALSE)</f>
        <v>1</v>
      </c>
      <c r="D74" s="116">
        <f>VLOOKUP('Protect Form'!F51,Legend!$A$10:$C$13,3,FALSE)</f>
        <v>1</v>
      </c>
      <c r="E74" s="116">
        <f>VLOOKUP('Protect Form'!G51,Legend!$A$10:$C$13,3,FALSE)</f>
        <v>1</v>
      </c>
      <c r="F74" s="117">
        <f>VLOOKUP('Protect Form'!H51,Legend!$A$17:$D$20,4,FALSE)</f>
        <v>1</v>
      </c>
      <c r="G74" s="118">
        <f t="shared" si="14"/>
        <v>4</v>
      </c>
      <c r="H74" s="367"/>
      <c r="I74" s="91"/>
      <c r="J74" s="120" t="s">
        <v>26</v>
      </c>
      <c r="K74" s="121">
        <f t="shared" si="13"/>
        <v>1</v>
      </c>
      <c r="L74" s="122">
        <v>58</v>
      </c>
    </row>
    <row r="75" spans="1:12" ht="28.8" x14ac:dyDescent="0.3">
      <c r="A75" s="395"/>
      <c r="B75" s="82" t="s">
        <v>168</v>
      </c>
      <c r="C75" s="116">
        <f>VLOOKUP('Protect Form'!E52,Legend!$A$10:$C$13,3,FALSE)</f>
        <v>1</v>
      </c>
      <c r="D75" s="116">
        <f>VLOOKUP('Protect Form'!F52,Legend!$A$10:$C$13,3,FALSE)</f>
        <v>1</v>
      </c>
      <c r="E75" s="116">
        <f>VLOOKUP('Protect Form'!G52,Legend!$A$10:$C$13,3,FALSE)</f>
        <v>0.5</v>
      </c>
      <c r="F75" s="117">
        <f>VLOOKUP('Protect Form'!H52,Legend!$A$17:$D$20,4,FALSE)</f>
        <v>1</v>
      </c>
      <c r="G75" s="118">
        <f t="shared" si="14"/>
        <v>3.5</v>
      </c>
      <c r="H75" s="367"/>
      <c r="I75" s="91"/>
      <c r="J75" s="120" t="s">
        <v>26</v>
      </c>
      <c r="K75" s="121">
        <f t="shared" si="13"/>
        <v>0.875</v>
      </c>
      <c r="L75" s="122">
        <v>59</v>
      </c>
    </row>
    <row r="76" spans="1:12" ht="28.8" x14ac:dyDescent="0.3">
      <c r="A76" s="395"/>
      <c r="B76" s="82" t="s">
        <v>169</v>
      </c>
      <c r="C76" s="116">
        <f>VLOOKUP('Protect Form'!E53,Legend!$A$10:$C$13,3,FALSE)</f>
        <v>1</v>
      </c>
      <c r="D76" s="116">
        <f>VLOOKUP('Protect Form'!F53,Legend!$A$10:$C$13,3,FALSE)</f>
        <v>1</v>
      </c>
      <c r="E76" s="116">
        <f>VLOOKUP('Protect Form'!G53,Legend!$A$10:$C$13,3,FALSE)</f>
        <v>0.5</v>
      </c>
      <c r="F76" s="117">
        <f>VLOOKUP('Protect Form'!H53,Legend!$A$17:$D$20,4,FALSE)</f>
        <v>1</v>
      </c>
      <c r="G76" s="118">
        <f t="shared" si="14"/>
        <v>3.5</v>
      </c>
      <c r="H76" s="367"/>
      <c r="I76" s="91"/>
      <c r="J76" s="120" t="s">
        <v>26</v>
      </c>
      <c r="K76" s="121">
        <f t="shared" si="13"/>
        <v>0.875</v>
      </c>
      <c r="L76" s="122">
        <v>60</v>
      </c>
    </row>
    <row r="77" spans="1:12" ht="43.2" x14ac:dyDescent="0.3">
      <c r="A77" s="395"/>
      <c r="B77" s="82" t="s">
        <v>170</v>
      </c>
      <c r="C77" s="116">
        <f>VLOOKUP('Protect Form'!E54,Legend!$A$10:$C$13,3,FALSE)</f>
        <v>1</v>
      </c>
      <c r="D77" s="116">
        <f>VLOOKUP('Protect Form'!F54,Legend!$A$10:$C$13,3,FALSE)</f>
        <v>1</v>
      </c>
      <c r="E77" s="116">
        <f>VLOOKUP('Protect Form'!G54,Legend!$A$10:$C$13,3,FALSE)</f>
        <v>0.5</v>
      </c>
      <c r="F77" s="117">
        <f>VLOOKUP('Protect Form'!H54,Legend!$A$17:$D$20,4,FALSE)</f>
        <v>1</v>
      </c>
      <c r="G77" s="118">
        <f t="shared" si="14"/>
        <v>3.5</v>
      </c>
      <c r="H77" s="367"/>
      <c r="I77" s="91"/>
      <c r="J77" s="120" t="s">
        <v>26</v>
      </c>
      <c r="K77" s="121">
        <f t="shared" si="13"/>
        <v>0.875</v>
      </c>
      <c r="L77" s="122">
        <v>61</v>
      </c>
    </row>
    <row r="78" spans="1:12" ht="28.8" x14ac:dyDescent="0.3">
      <c r="A78" s="396"/>
      <c r="B78" s="82" t="s">
        <v>171</v>
      </c>
      <c r="C78" s="116">
        <f>VLOOKUP('Protect Form'!E55,Legend!$A$10:$C$13,3,FALSE)</f>
        <v>0.5</v>
      </c>
      <c r="D78" s="116">
        <f>VLOOKUP('Protect Form'!F55,Legend!$A$10:$C$13,3,FALSE)</f>
        <v>1</v>
      </c>
      <c r="E78" s="116">
        <f>VLOOKUP('Protect Form'!G55,Legend!$A$10:$C$13,3,FALSE)</f>
        <v>1</v>
      </c>
      <c r="F78" s="117">
        <f>VLOOKUP('Protect Form'!H55,Legend!$A$17:$D$20,4,FALSE)</f>
        <v>1</v>
      </c>
      <c r="G78" s="118">
        <f t="shared" si="14"/>
        <v>3.5</v>
      </c>
      <c r="H78" s="368"/>
      <c r="I78" s="91"/>
      <c r="J78" s="120" t="s">
        <v>26</v>
      </c>
      <c r="K78" s="121">
        <f t="shared" si="13"/>
        <v>0.875</v>
      </c>
      <c r="L78" s="122">
        <v>65</v>
      </c>
    </row>
    <row r="79" spans="1:12" ht="172.8" x14ac:dyDescent="0.3">
      <c r="A79" s="379" t="s">
        <v>116</v>
      </c>
      <c r="B79" s="82" t="s">
        <v>440</v>
      </c>
      <c r="C79" s="116">
        <f>VLOOKUP('Protect Form'!E56,Legend!$A$10:$C$13,3,FALSE)</f>
        <v>1</v>
      </c>
      <c r="D79" s="116">
        <f>VLOOKUP('Protect Form'!F56,Legend!$A$10:$C$13,3,FALSE)</f>
        <v>1</v>
      </c>
      <c r="E79" s="116">
        <f>VLOOKUP('Protect Form'!G56,Legend!$A$10:$C$13,3,FALSE)</f>
        <v>1</v>
      </c>
      <c r="F79" s="117">
        <f>VLOOKUP('Protect Form'!H56,Legend!$A$17:$D$20,4,FALSE)</f>
        <v>1</v>
      </c>
      <c r="G79" s="118">
        <f>IF(COUNTIF(C79:F79,"N/A")&gt;0,"Not Applicable",SUM(C79+D79+E79+F79))</f>
        <v>4</v>
      </c>
      <c r="H79" s="397">
        <f>SUM(G79:G80)/COUNT(G79:G80)</f>
        <v>4</v>
      </c>
      <c r="I79" s="91"/>
      <c r="J79" s="120" t="s">
        <v>26</v>
      </c>
      <c r="K79" s="121">
        <f t="shared" si="13"/>
        <v>1</v>
      </c>
      <c r="L79" s="122">
        <v>66</v>
      </c>
    </row>
    <row r="80" spans="1:12" ht="72" x14ac:dyDescent="0.3">
      <c r="A80" s="388"/>
      <c r="B80" s="82" t="s">
        <v>172</v>
      </c>
      <c r="C80" s="116">
        <f>VLOOKUP('Protect Form'!E57,Legend!$A$10:$C$13,3,FALSE)</f>
        <v>1</v>
      </c>
      <c r="D80" s="116">
        <f>VLOOKUP('Protect Form'!F57,Legend!$A$10:$C$13,3,FALSE)</f>
        <v>1</v>
      </c>
      <c r="E80" s="116">
        <f>VLOOKUP('Protect Form'!G57,Legend!$A$10:$C$13,3,FALSE)</f>
        <v>1</v>
      </c>
      <c r="F80" s="117">
        <f>VLOOKUP('Protect Form'!H57,Legend!$A$17:$D$20,4,FALSE)</f>
        <v>1</v>
      </c>
      <c r="G80" s="118">
        <f t="shared" si="14"/>
        <v>4</v>
      </c>
      <c r="H80" s="373"/>
      <c r="I80" s="91"/>
      <c r="J80" s="120" t="s">
        <v>26</v>
      </c>
      <c r="K80" s="121">
        <f t="shared" si="13"/>
        <v>1</v>
      </c>
      <c r="L80" s="122">
        <v>72</v>
      </c>
    </row>
    <row r="81" spans="1:13" ht="35.25" customHeight="1" x14ac:dyDescent="0.3">
      <c r="A81" s="379" t="s">
        <v>117</v>
      </c>
      <c r="B81" s="82" t="s">
        <v>173</v>
      </c>
      <c r="C81" s="116">
        <f>VLOOKUP('Protect Form'!E58,Legend!$A$10:$C$13,3,FALSE)</f>
        <v>1</v>
      </c>
      <c r="D81" s="116">
        <f>VLOOKUP('Protect Form'!F58,Legend!$A$10:$C$13,3,FALSE)</f>
        <v>1</v>
      </c>
      <c r="E81" s="116">
        <f>VLOOKUP('Protect Form'!G58,Legend!$A$10:$C$13,3,FALSE)</f>
        <v>1</v>
      </c>
      <c r="F81" s="117">
        <f>VLOOKUP('Protect Form'!H58,Legend!$A$17:$D$20,4,FALSE)</f>
        <v>1</v>
      </c>
      <c r="G81" s="118">
        <f t="shared" si="14"/>
        <v>4</v>
      </c>
      <c r="H81" s="376">
        <f>SUM(G81:G82)/COUNT(G81:G82)</f>
        <v>4</v>
      </c>
      <c r="I81" s="91"/>
      <c r="J81" s="120" t="s">
        <v>26</v>
      </c>
      <c r="K81" s="121">
        <f t="shared" si="13"/>
        <v>1</v>
      </c>
      <c r="L81" s="122">
        <v>74</v>
      </c>
    </row>
    <row r="82" spans="1:13" ht="43.2" x14ac:dyDescent="0.3">
      <c r="A82" s="380"/>
      <c r="B82" s="195" t="s">
        <v>174</v>
      </c>
      <c r="C82" s="116">
        <f>VLOOKUP('Protect Form'!E59,Legend!$A$10:$C$13,3,FALSE)</f>
        <v>1</v>
      </c>
      <c r="D82" s="116">
        <f>VLOOKUP('Protect Form'!F59,Legend!$A$10:$C$13,3,FALSE)</f>
        <v>1</v>
      </c>
      <c r="E82" s="116">
        <f>VLOOKUP('Protect Form'!G59,Legend!$A$10:$C$13,3,FALSE)</f>
        <v>1</v>
      </c>
      <c r="F82" s="117">
        <f>VLOOKUP('Protect Form'!H59,Legend!$A$17:$D$20,4,FALSE)</f>
        <v>1</v>
      </c>
      <c r="G82" s="135">
        <f t="shared" si="14"/>
        <v>4</v>
      </c>
      <c r="H82" s="377"/>
      <c r="I82" s="91"/>
      <c r="J82" s="120" t="s">
        <v>26</v>
      </c>
      <c r="K82" s="121">
        <f t="shared" si="13"/>
        <v>1</v>
      </c>
      <c r="L82" s="122">
        <v>76</v>
      </c>
    </row>
    <row r="83" spans="1:13" ht="90.75" customHeight="1" x14ac:dyDescent="0.3">
      <c r="A83" s="264" t="s">
        <v>118</v>
      </c>
      <c r="B83" s="82" t="s">
        <v>175</v>
      </c>
      <c r="C83" s="136">
        <f>VLOOKUP('Protect Form'!E60,Legend!$A$10:$C$13,3,FALSE)</f>
        <v>0.5</v>
      </c>
      <c r="D83" s="136">
        <f>VLOOKUP('Protect Form'!F60,Legend!$A$10:$C$13,3,FALSE)</f>
        <v>1</v>
      </c>
      <c r="E83" s="136">
        <f>VLOOKUP('Protect Form'!G60,Legend!$A$10:$C$13,3,FALSE)</f>
        <v>1</v>
      </c>
      <c r="F83" s="136">
        <f>VLOOKUP('Protect Form'!H60,Legend!$A$17:$D$20,4,FALSE)</f>
        <v>0</v>
      </c>
      <c r="G83" s="118">
        <f t="shared" si="14"/>
        <v>2.5</v>
      </c>
      <c r="H83" s="126">
        <f>SUM(G83:G84)/COUNT(G83:G84)</f>
        <v>2.5</v>
      </c>
      <c r="I83" s="91"/>
      <c r="J83" s="120" t="s">
        <v>26</v>
      </c>
      <c r="K83" s="121">
        <f t="shared" si="13"/>
        <v>0.625</v>
      </c>
      <c r="L83" s="122">
        <v>79</v>
      </c>
    </row>
    <row r="84" spans="1:13" x14ac:dyDescent="0.3">
      <c r="A84" s="35"/>
      <c r="B84" s="205"/>
      <c r="C84"/>
      <c r="D84"/>
      <c r="E84"/>
      <c r="F84"/>
      <c r="G84"/>
      <c r="H84"/>
      <c r="I84" s="91"/>
      <c r="J84" s="120" t="s">
        <v>25</v>
      </c>
      <c r="K84" s="121">
        <f>SUM(K26:K83)/79</f>
        <v>0.58702531645569622</v>
      </c>
      <c r="L84" s="91"/>
    </row>
    <row r="85" spans="1:13" x14ac:dyDescent="0.3">
      <c r="A85" s="35"/>
      <c r="B85" s="252"/>
    </row>
    <row r="86" spans="1:13" x14ac:dyDescent="0.3">
      <c r="A86" s="35"/>
      <c r="B86" s="252"/>
    </row>
    <row r="87" spans="1:13" ht="27.6" x14ac:dyDescent="0.3">
      <c r="A87" s="158" t="s">
        <v>384</v>
      </c>
      <c r="B87" s="158" t="s">
        <v>1</v>
      </c>
      <c r="C87" s="158" t="s">
        <v>17</v>
      </c>
      <c r="D87" s="158" t="s">
        <v>18</v>
      </c>
      <c r="E87" s="158" t="s">
        <v>19</v>
      </c>
      <c r="F87" s="158" t="s">
        <v>20</v>
      </c>
      <c r="G87" s="158" t="s">
        <v>21</v>
      </c>
      <c r="H87" s="158" t="s">
        <v>22</v>
      </c>
      <c r="I87" s="158"/>
      <c r="J87" s="158" t="s">
        <v>380</v>
      </c>
      <c r="K87" s="158" t="s">
        <v>22</v>
      </c>
      <c r="L87" s="158" t="s">
        <v>381</v>
      </c>
    </row>
    <row r="88" spans="1:13" ht="121.5" customHeight="1" x14ac:dyDescent="0.3">
      <c r="A88" s="282" t="s">
        <v>262</v>
      </c>
      <c r="B88" s="283" t="s">
        <v>382</v>
      </c>
      <c r="C88" s="284">
        <f>VLOOKUP('Detect Form'!E3,Legend!$A$10:$C$13,3,FALSE)</f>
        <v>0.5</v>
      </c>
      <c r="D88" s="284">
        <f>VLOOKUP('Detect Form'!F3,Legend!$A$10:$C$13,3,FALSE)</f>
        <v>1</v>
      </c>
      <c r="E88" s="284">
        <f>VLOOKUP('Detect Form'!G3,Legend!$A$10:$C$13,3,FALSE)</f>
        <v>0.5</v>
      </c>
      <c r="F88" s="284">
        <f>VLOOKUP('Detect Form'!H3,Legend!$A$17:$D$20,4,FALSE)</f>
        <v>0.5</v>
      </c>
      <c r="G88" s="285">
        <f t="shared" ref="G88" si="15">IF(COUNTIF(C88:F88,"N/A")&gt;0,"Not Applicable",SUM(C88+D88+E88+F88))</f>
        <v>2.5</v>
      </c>
      <c r="H88" s="261">
        <f>SUM(G88:G88)/COUNT(G88:G88)</f>
        <v>2.5</v>
      </c>
      <c r="I88" s="260"/>
      <c r="J88" s="286" t="s">
        <v>26</v>
      </c>
      <c r="K88" s="287">
        <f t="shared" ref="K88" si="16">SUM(C88:F88)/4</f>
        <v>0.625</v>
      </c>
      <c r="L88" s="288">
        <v>1</v>
      </c>
    </row>
    <row r="89" spans="1:13" ht="102" customHeight="1" x14ac:dyDescent="0.3">
      <c r="A89" s="264" t="s">
        <v>266</v>
      </c>
      <c r="B89" s="82" t="s">
        <v>267</v>
      </c>
      <c r="C89" s="136">
        <f>VLOOKUP('Detect Form'!E4,Legend!$A$10:$C$13,3,FALSE)</f>
        <v>1</v>
      </c>
      <c r="D89" s="136">
        <f>VLOOKUP('Detect Form'!F4,Legend!$A$10:$C$13,3,FALSE)</f>
        <v>1</v>
      </c>
      <c r="E89" s="136">
        <f>VLOOKUP('Detect Form'!G4,Legend!$A$10:$C$13,3,FALSE)</f>
        <v>1</v>
      </c>
      <c r="F89" s="136">
        <f>VLOOKUP('Detect Form'!H4,Legend!$A$17:$D$20,4,FALSE)</f>
        <v>0</v>
      </c>
      <c r="G89" s="118">
        <f t="shared" ref="G89:G94" si="17">IF(COUNTIF(C89:F89,"N/A")&gt;0,"Not Applicable",SUM(C89+D89+E89+F89))</f>
        <v>3</v>
      </c>
      <c r="H89" s="125">
        <f t="shared" ref="H89:H94" si="18">SUM(G89:G89)/COUNT(G89:G89)</f>
        <v>3</v>
      </c>
      <c r="I89" s="91"/>
      <c r="J89" s="120" t="s">
        <v>26</v>
      </c>
      <c r="K89" s="121">
        <f t="shared" ref="K89:K94" si="19">SUM(C89:F89)/4</f>
        <v>0.75</v>
      </c>
      <c r="L89" s="122">
        <v>2</v>
      </c>
    </row>
    <row r="90" spans="1:13" ht="111.75" customHeight="1" x14ac:dyDescent="0.3">
      <c r="A90" s="264" t="s">
        <v>270</v>
      </c>
      <c r="B90" s="82" t="s">
        <v>271</v>
      </c>
      <c r="C90" s="136">
        <f>VLOOKUP('Detect Form'!E5,Legend!$A$10:$C$13,3,FALSE)</f>
        <v>0.5</v>
      </c>
      <c r="D90" s="136">
        <f>VLOOKUP('Detect Form'!F5,Legend!$A$10:$C$13,3,FALSE)</f>
        <v>1</v>
      </c>
      <c r="E90" s="136">
        <f>VLOOKUP('Detect Form'!G5,Legend!$A$10:$C$13,3,FALSE)</f>
        <v>0.5</v>
      </c>
      <c r="F90" s="136">
        <f>VLOOKUP('Detect Form'!H5,Legend!$A$17:$D$20,4,FALSE)</f>
        <v>1</v>
      </c>
      <c r="G90" s="118">
        <f t="shared" si="17"/>
        <v>3</v>
      </c>
      <c r="H90" s="125">
        <f t="shared" si="18"/>
        <v>3</v>
      </c>
      <c r="I90" s="91"/>
      <c r="J90" s="120" t="s">
        <v>26</v>
      </c>
      <c r="K90" s="121">
        <f t="shared" si="19"/>
        <v>0.75</v>
      </c>
      <c r="L90" s="122">
        <v>3</v>
      </c>
    </row>
    <row r="91" spans="1:13" ht="110.25" customHeight="1" x14ac:dyDescent="0.3">
      <c r="A91" s="264" t="s">
        <v>274</v>
      </c>
      <c r="B91" s="82" t="s">
        <v>275</v>
      </c>
      <c r="C91" s="136">
        <f>VLOOKUP('Detect Form'!E6,Legend!$A$10:$C$13,3,FALSE)</f>
        <v>1</v>
      </c>
      <c r="D91" s="136">
        <f>VLOOKUP('Detect Form'!F6,Legend!$A$10:$C$13,3,FALSE)</f>
        <v>0.5</v>
      </c>
      <c r="E91" s="136">
        <f>VLOOKUP('Detect Form'!G6,Legend!$A$10:$C$13,3,FALSE)</f>
        <v>1</v>
      </c>
      <c r="F91" s="136">
        <f>VLOOKUP('Detect Form'!H6,Legend!$A$17:$D$20,4,FALSE)</f>
        <v>0.5</v>
      </c>
      <c r="G91" s="118">
        <f t="shared" si="17"/>
        <v>3</v>
      </c>
      <c r="H91" s="125">
        <f t="shared" si="18"/>
        <v>3</v>
      </c>
      <c r="I91" s="91"/>
      <c r="J91" s="120" t="s">
        <v>26</v>
      </c>
      <c r="K91" s="121">
        <f t="shared" si="19"/>
        <v>0.75</v>
      </c>
      <c r="L91" s="122">
        <v>4</v>
      </c>
    </row>
    <row r="92" spans="1:13" ht="78.75" customHeight="1" x14ac:dyDescent="0.3">
      <c r="A92" s="259" t="s">
        <v>278</v>
      </c>
      <c r="B92" s="82" t="s">
        <v>279</v>
      </c>
      <c r="C92" s="136">
        <f>VLOOKUP('Detect Form'!E7,Legend!$A$10:$C$13,3,FALSE)</f>
        <v>1</v>
      </c>
      <c r="D92" s="136">
        <f>VLOOKUP('Detect Form'!F7,Legend!$A$10:$C$13,3,FALSE)</f>
        <v>0.5</v>
      </c>
      <c r="E92" s="136">
        <f>VLOOKUP('Detect Form'!G7,Legend!$A$10:$C$13,3,FALSE)</f>
        <v>0.5</v>
      </c>
      <c r="F92" s="136">
        <f>VLOOKUP('Detect Form'!H7,Legend!$A$17:$D$20,4,FALSE)</f>
        <v>0.5</v>
      </c>
      <c r="G92" s="118">
        <f t="shared" si="17"/>
        <v>2.5</v>
      </c>
      <c r="H92" s="125">
        <f t="shared" si="18"/>
        <v>2.5</v>
      </c>
      <c r="I92" s="91"/>
      <c r="J92" s="120" t="s">
        <v>26</v>
      </c>
      <c r="K92" s="121">
        <f t="shared" si="19"/>
        <v>0.625</v>
      </c>
      <c r="L92" s="122">
        <v>5</v>
      </c>
    </row>
    <row r="93" spans="1:13" ht="28.8" x14ac:dyDescent="0.3">
      <c r="A93" s="259" t="s">
        <v>282</v>
      </c>
      <c r="B93" s="82" t="s">
        <v>283</v>
      </c>
      <c r="C93" s="136">
        <f>VLOOKUP('Detect Form'!E8,Legend!$A$10:$C$13,3,FALSE)</f>
        <v>0.5</v>
      </c>
      <c r="D93" s="136">
        <f>VLOOKUP('Detect Form'!F8,Legend!$A$10:$C$13,3,FALSE)</f>
        <v>0.5</v>
      </c>
      <c r="E93" s="136">
        <f>VLOOKUP('Detect Form'!G8,Legend!$A$10:$C$13,3,FALSE)</f>
        <v>0.5</v>
      </c>
      <c r="F93" s="136">
        <f>VLOOKUP('Detect Form'!H8,Legend!$A$17:$D$20,4,FALSE)</f>
        <v>0.5</v>
      </c>
      <c r="G93" s="118">
        <f t="shared" si="17"/>
        <v>2</v>
      </c>
      <c r="H93" s="125">
        <f t="shared" si="18"/>
        <v>2</v>
      </c>
      <c r="I93" s="91"/>
      <c r="J93" s="120" t="s">
        <v>26</v>
      </c>
      <c r="K93" s="121">
        <f t="shared" si="19"/>
        <v>0.5</v>
      </c>
      <c r="L93" s="122">
        <v>6</v>
      </c>
    </row>
    <row r="94" spans="1:13" ht="43.2" x14ac:dyDescent="0.3">
      <c r="A94" s="259" t="s">
        <v>286</v>
      </c>
      <c r="B94" s="82" t="s">
        <v>287</v>
      </c>
      <c r="C94" s="136">
        <f>VLOOKUP('Detect Form'!E9,Legend!$A$10:$C$13,3,FALSE)</f>
        <v>1</v>
      </c>
      <c r="D94" s="136">
        <f>VLOOKUP('Detect Form'!F9,Legend!$A$10:$C$13,3,FALSE)</f>
        <v>1</v>
      </c>
      <c r="E94" s="136">
        <f>VLOOKUP('Detect Form'!G9,Legend!$A$10:$C$13,3,FALSE)</f>
        <v>1</v>
      </c>
      <c r="F94" s="136">
        <f>VLOOKUP('Detect Form'!H9,Legend!$A$17:$D$20,4,FALSE)</f>
        <v>1</v>
      </c>
      <c r="G94" s="118">
        <f t="shared" si="17"/>
        <v>4</v>
      </c>
      <c r="H94" s="125">
        <f t="shared" si="18"/>
        <v>4</v>
      </c>
      <c r="I94" s="91"/>
      <c r="J94" s="120" t="s">
        <v>26</v>
      </c>
      <c r="K94" s="121">
        <f t="shared" si="19"/>
        <v>1</v>
      </c>
      <c r="L94" s="122">
        <v>7</v>
      </c>
    </row>
    <row r="95" spans="1:13" x14ac:dyDescent="0.3">
      <c r="A95" s="35"/>
      <c r="B95" s="205"/>
      <c r="C95"/>
      <c r="D95"/>
      <c r="E95"/>
      <c r="F95"/>
      <c r="G95"/>
      <c r="H95"/>
      <c r="J95" s="120" t="s">
        <v>25</v>
      </c>
      <c r="K95" s="121">
        <f>SUM(K88:K94)/7</f>
        <v>0.7142857142857143</v>
      </c>
      <c r="L95" s="91"/>
      <c r="M95" s="91"/>
    </row>
    <row r="96" spans="1:13" x14ac:dyDescent="0.3">
      <c r="A96" s="35"/>
      <c r="B96" s="205"/>
      <c r="C96"/>
      <c r="D96"/>
      <c r="E96"/>
      <c r="F96"/>
      <c r="G96"/>
      <c r="H96"/>
    </row>
    <row r="97" spans="1:12" x14ac:dyDescent="0.3">
      <c r="A97" s="35"/>
      <c r="B97" s="205"/>
      <c r="C97"/>
      <c r="D97"/>
      <c r="E97"/>
      <c r="F97"/>
      <c r="G97"/>
      <c r="H97"/>
    </row>
    <row r="98" spans="1:12" ht="55.5" customHeight="1" x14ac:dyDescent="0.3">
      <c r="A98" s="163" t="s">
        <v>385</v>
      </c>
      <c r="B98" s="163" t="s">
        <v>1</v>
      </c>
      <c r="C98" s="163" t="s">
        <v>17</v>
      </c>
      <c r="D98" s="163" t="s">
        <v>18</v>
      </c>
      <c r="E98" s="163" t="s">
        <v>19</v>
      </c>
      <c r="F98" s="163" t="s">
        <v>20</v>
      </c>
      <c r="G98" s="163" t="s">
        <v>21</v>
      </c>
      <c r="H98" s="163" t="s">
        <v>22</v>
      </c>
      <c r="I98" s="163"/>
      <c r="J98" s="163" t="s">
        <v>380</v>
      </c>
      <c r="K98" s="163" t="s">
        <v>22</v>
      </c>
      <c r="L98" s="163" t="s">
        <v>381</v>
      </c>
    </row>
    <row r="99" spans="1:12" ht="81.75" customHeight="1" x14ac:dyDescent="0.3">
      <c r="A99" s="265" t="s">
        <v>290</v>
      </c>
      <c r="B99" s="82" t="s">
        <v>291</v>
      </c>
      <c r="C99" s="136">
        <f>VLOOKUP('Respond Form'!E3,Legend!$A$10:$C$13,3,FALSE)</f>
        <v>1</v>
      </c>
      <c r="D99" s="136">
        <f>VLOOKUP('Respond Form'!F3,Legend!$A$10:$C$13,3,FALSE)</f>
        <v>0.5</v>
      </c>
      <c r="E99" s="136">
        <f>VLOOKUP('Respond Form'!G3,Legend!$A$10:$C$13,3,FALSE)</f>
        <v>1</v>
      </c>
      <c r="F99" s="136">
        <f>VLOOKUP('Detect Form'!H3,Legend!$A$17:$D$20,4,FALSE)</f>
        <v>0.5</v>
      </c>
      <c r="G99" s="118">
        <f t="shared" ref="G99" si="20">IF(COUNTIF(C99:F99,"N/A")&gt;0,"Not Applicable",SUM(C99+D99+E99+F99))</f>
        <v>3</v>
      </c>
      <c r="H99" s="118">
        <f>SUM(G99:G99)/COUNT(G99:G99)</f>
        <v>3</v>
      </c>
      <c r="I99" s="137"/>
      <c r="J99" s="120" t="s">
        <v>26</v>
      </c>
      <c r="K99" s="121">
        <f t="shared" ref="K99" si="21">SUM(C99:F99)/4</f>
        <v>0.75</v>
      </c>
      <c r="L99" s="122">
        <v>1</v>
      </c>
    </row>
    <row r="100" spans="1:12" ht="76.5" customHeight="1" x14ac:dyDescent="0.3">
      <c r="A100" s="265" t="s">
        <v>294</v>
      </c>
      <c r="B100" s="82" t="s">
        <v>295</v>
      </c>
      <c r="C100" s="136">
        <f>VLOOKUP('Respond Form'!E4,Legend!$A$10:$C$13,3,FALSE)</f>
        <v>1</v>
      </c>
      <c r="D100" s="136">
        <f>VLOOKUP('Respond Form'!F4,Legend!$A$10:$C$13,3,FALSE)</f>
        <v>0.5</v>
      </c>
      <c r="E100" s="136">
        <f>VLOOKUP('Respond Form'!G4,Legend!$A$10:$C$13,3,FALSE)</f>
        <v>1</v>
      </c>
      <c r="F100" s="136">
        <f>VLOOKUP('Detect Form'!H4,Legend!$A$17:$D$20,4,FALSE)</f>
        <v>0</v>
      </c>
      <c r="G100" s="118">
        <f t="shared" ref="G100:G105" si="22">IF(COUNTIF(C100:F100,"N/A")&gt;0,"Not Applicable",SUM(C100+D100+E100+F100))</f>
        <v>2.5</v>
      </c>
      <c r="H100" s="118">
        <f t="shared" ref="H100:H105" si="23">SUM(G100:G100)/COUNT(G100:G100)</f>
        <v>2.5</v>
      </c>
      <c r="J100" s="120" t="s">
        <v>26</v>
      </c>
      <c r="K100" s="121">
        <f t="shared" ref="K100:K105" si="24">SUM(C100:F100)/4</f>
        <v>0.625</v>
      </c>
      <c r="L100" s="122">
        <v>2</v>
      </c>
    </row>
    <row r="101" spans="1:12" ht="112.5" customHeight="1" x14ac:dyDescent="0.3">
      <c r="A101" s="265" t="s">
        <v>298</v>
      </c>
      <c r="B101" s="82" t="s">
        <v>299</v>
      </c>
      <c r="C101" s="136">
        <f>VLOOKUP('Respond Form'!E5,Legend!$A$10:$C$13,3,FALSE)</f>
        <v>1</v>
      </c>
      <c r="D101" s="136">
        <f>VLOOKUP('Respond Form'!F5,Legend!$A$10:$C$13,3,FALSE)</f>
        <v>0.5</v>
      </c>
      <c r="E101" s="136">
        <f>VLOOKUP('Respond Form'!G5,Legend!$A$10:$C$13,3,FALSE)</f>
        <v>1</v>
      </c>
      <c r="F101" s="136">
        <f>VLOOKUP('Detect Form'!H5,Legend!$A$17:$D$20,4,FALSE)</f>
        <v>1</v>
      </c>
      <c r="G101" s="118">
        <f t="shared" si="22"/>
        <v>3.5</v>
      </c>
      <c r="H101" s="118">
        <f t="shared" si="23"/>
        <v>3.5</v>
      </c>
      <c r="J101" s="120" t="s">
        <v>26</v>
      </c>
      <c r="K101" s="121">
        <f t="shared" si="24"/>
        <v>0.875</v>
      </c>
      <c r="L101" s="122">
        <v>3</v>
      </c>
    </row>
    <row r="102" spans="1:12" ht="147.75" customHeight="1" x14ac:dyDescent="0.3">
      <c r="A102" s="265" t="s">
        <v>302</v>
      </c>
      <c r="B102" s="82" t="s">
        <v>303</v>
      </c>
      <c r="C102" s="136">
        <f>VLOOKUP('Respond Form'!E6,Legend!$A$10:$C$13,3,FALSE)</f>
        <v>1</v>
      </c>
      <c r="D102" s="136">
        <f>VLOOKUP('Respond Form'!F6,Legend!$A$10:$C$13,3,FALSE)</f>
        <v>1</v>
      </c>
      <c r="E102" s="136">
        <f>VLOOKUP('Respond Form'!G6,Legend!$A$10:$C$13,3,FALSE)</f>
        <v>1</v>
      </c>
      <c r="F102" s="136">
        <f>VLOOKUP('Detect Form'!H6,Legend!$A$17:$D$20,4,FALSE)</f>
        <v>0.5</v>
      </c>
      <c r="G102" s="118">
        <f t="shared" si="22"/>
        <v>3.5</v>
      </c>
      <c r="H102" s="118">
        <f t="shared" si="23"/>
        <v>3.5</v>
      </c>
      <c r="J102" s="120" t="s">
        <v>26</v>
      </c>
      <c r="K102" s="121">
        <f t="shared" si="24"/>
        <v>0.875</v>
      </c>
      <c r="L102" s="122">
        <v>4</v>
      </c>
    </row>
    <row r="103" spans="1:12" ht="83.25" customHeight="1" x14ac:dyDescent="0.3">
      <c r="A103" s="265" t="s">
        <v>306</v>
      </c>
      <c r="B103" s="82" t="s">
        <v>307</v>
      </c>
      <c r="C103" s="136">
        <f>VLOOKUP('Respond Form'!E7,Legend!$A$10:$C$13,3,FALSE)</f>
        <v>1</v>
      </c>
      <c r="D103" s="136">
        <f>VLOOKUP('Respond Form'!F7,Legend!$A$10:$C$13,3,FALSE)</f>
        <v>1</v>
      </c>
      <c r="E103" s="136">
        <f>VLOOKUP('Respond Form'!G7,Legend!$A$10:$C$13,3,FALSE)</f>
        <v>1</v>
      </c>
      <c r="F103" s="136">
        <f>VLOOKUP('Detect Form'!H7,Legend!$A$17:$D$20,4,FALSE)</f>
        <v>0.5</v>
      </c>
      <c r="G103" s="118">
        <f t="shared" si="22"/>
        <v>3.5</v>
      </c>
      <c r="H103" s="118">
        <f t="shared" si="23"/>
        <v>3.5</v>
      </c>
      <c r="J103" s="120" t="s">
        <v>26</v>
      </c>
      <c r="K103" s="121">
        <f t="shared" si="24"/>
        <v>0.875</v>
      </c>
      <c r="L103" s="122">
        <v>5</v>
      </c>
    </row>
    <row r="104" spans="1:12" ht="92.25" customHeight="1" x14ac:dyDescent="0.3">
      <c r="A104" s="265" t="s">
        <v>310</v>
      </c>
      <c r="B104" s="82" t="s">
        <v>311</v>
      </c>
      <c r="C104" s="136">
        <f>VLOOKUP('Respond Form'!E8,Legend!$A$10:$C$13,3,FALSE)</f>
        <v>0.5</v>
      </c>
      <c r="D104" s="136">
        <f>VLOOKUP('Respond Form'!F8,Legend!$A$10:$C$13,3,FALSE)</f>
        <v>0.5</v>
      </c>
      <c r="E104" s="136">
        <f>VLOOKUP('Respond Form'!G8,Legend!$A$10:$C$13,3,FALSE)</f>
        <v>1</v>
      </c>
      <c r="F104" s="136">
        <f>VLOOKUP('Detect Form'!H8,Legend!$A$17:$D$20,4,FALSE)</f>
        <v>0.5</v>
      </c>
      <c r="G104" s="118">
        <f t="shared" si="22"/>
        <v>2.5</v>
      </c>
      <c r="H104" s="118">
        <f t="shared" si="23"/>
        <v>2.5</v>
      </c>
      <c r="J104" s="120" t="s">
        <v>26</v>
      </c>
      <c r="K104" s="121">
        <f t="shared" si="24"/>
        <v>0.625</v>
      </c>
      <c r="L104" s="122">
        <v>6</v>
      </c>
    </row>
    <row r="105" spans="1:12" ht="70.5" customHeight="1" x14ac:dyDescent="0.3">
      <c r="A105" s="265" t="s">
        <v>313</v>
      </c>
      <c r="B105" s="82" t="s">
        <v>314</v>
      </c>
      <c r="C105" s="136">
        <f>VLOOKUP('Respond Form'!E9,Legend!$A$10:$C$13,3,FALSE)</f>
        <v>1</v>
      </c>
      <c r="D105" s="136">
        <f>VLOOKUP('Respond Form'!F9,Legend!$A$10:$C$13,3,FALSE)</f>
        <v>0.5</v>
      </c>
      <c r="E105" s="136">
        <f>VLOOKUP('Respond Form'!G9,Legend!$A$10:$C$13,3,FALSE)</f>
        <v>0</v>
      </c>
      <c r="F105" s="136">
        <f>VLOOKUP('Detect Form'!H9,Legend!$A$17:$D$20,4,FALSE)</f>
        <v>1</v>
      </c>
      <c r="G105" s="118">
        <f t="shared" si="22"/>
        <v>2.5</v>
      </c>
      <c r="H105" s="118">
        <f t="shared" si="23"/>
        <v>2.5</v>
      </c>
      <c r="J105" s="120" t="s">
        <v>26</v>
      </c>
      <c r="K105" s="121">
        <f t="shared" si="24"/>
        <v>0.625</v>
      </c>
      <c r="L105" s="122">
        <v>7</v>
      </c>
    </row>
    <row r="106" spans="1:12" x14ac:dyDescent="0.3">
      <c r="A106" s="35"/>
      <c r="B106" s="205"/>
      <c r="C106"/>
      <c r="D106"/>
      <c r="E106"/>
      <c r="F106"/>
      <c r="G106"/>
      <c r="H106"/>
      <c r="J106" s="120" t="s">
        <v>25</v>
      </c>
      <c r="K106" s="121">
        <f>SUM(K99:K105)/7</f>
        <v>0.75</v>
      </c>
      <c r="L106" s="91"/>
    </row>
    <row r="107" spans="1:12" x14ac:dyDescent="0.3">
      <c r="A107" s="35"/>
      <c r="B107" s="205"/>
      <c r="C107"/>
      <c r="D107"/>
      <c r="E107"/>
      <c r="F107"/>
      <c r="G107"/>
      <c r="H107"/>
    </row>
    <row r="108" spans="1:12" x14ac:dyDescent="0.3">
      <c r="A108" s="35"/>
      <c r="B108" s="205"/>
      <c r="C108"/>
      <c r="D108"/>
      <c r="E108"/>
      <c r="F108"/>
      <c r="G108"/>
      <c r="H108"/>
    </row>
    <row r="109" spans="1:12" x14ac:dyDescent="0.3">
      <c r="A109" s="35"/>
      <c r="B109" s="205"/>
      <c r="C109"/>
      <c r="D109"/>
      <c r="E109"/>
      <c r="F109"/>
      <c r="G109"/>
      <c r="H109"/>
    </row>
    <row r="110" spans="1:12" ht="51" customHeight="1" thickBot="1" x14ac:dyDescent="0.35">
      <c r="A110" s="177" t="s">
        <v>386</v>
      </c>
      <c r="B110" s="177" t="s">
        <v>1</v>
      </c>
      <c r="C110" s="177" t="s">
        <v>17</v>
      </c>
      <c r="D110" s="177" t="s">
        <v>18</v>
      </c>
      <c r="E110" s="177" t="s">
        <v>19</v>
      </c>
      <c r="F110" s="177" t="s">
        <v>20</v>
      </c>
      <c r="G110" s="177" t="s">
        <v>21</v>
      </c>
      <c r="H110" s="177" t="s">
        <v>22</v>
      </c>
      <c r="I110" s="177"/>
      <c r="J110" s="177" t="s">
        <v>380</v>
      </c>
      <c r="K110" s="177" t="s">
        <v>22</v>
      </c>
      <c r="L110" s="177" t="s">
        <v>381</v>
      </c>
    </row>
    <row r="111" spans="1:12" ht="90.75" customHeight="1" x14ac:dyDescent="0.3">
      <c r="A111" s="267" t="s">
        <v>317</v>
      </c>
      <c r="B111" s="266" t="s">
        <v>318</v>
      </c>
      <c r="C111" s="136">
        <f>VLOOKUP('Recover Form'!E3,Legend!$A$10:$C$13,3,FALSE)</f>
        <v>1</v>
      </c>
      <c r="D111" s="136">
        <f>VLOOKUP('Recover Form'!F3,Legend!$A$10:$C$13,3,FALSE)</f>
        <v>1</v>
      </c>
      <c r="E111" s="136">
        <f>VLOOKUP('Recover Form'!G3,Legend!$A$10:$C$13,3,FALSE)</f>
        <v>1</v>
      </c>
      <c r="F111" s="136">
        <f>VLOOKUP('Recover Form'!H3,Legend!$A$17:$D$20,4,FALSE)</f>
        <v>1</v>
      </c>
      <c r="G111" s="118">
        <f t="shared" ref="G111" si="25">IF(COUNTIF(C111:F111,"N/A")&gt;0,"Not Applicable",SUM(C111+D111+E111+F111))</f>
        <v>4</v>
      </c>
      <c r="H111" s="118">
        <f t="shared" ref="H111" si="26">SUM(G111:G111)/COUNT(G111:G111)</f>
        <v>4</v>
      </c>
      <c r="J111" s="120" t="s">
        <v>26</v>
      </c>
      <c r="K111" s="121">
        <f>SUM(C111:F111)/4</f>
        <v>1</v>
      </c>
      <c r="L111" s="122">
        <v>1</v>
      </c>
    </row>
    <row r="112" spans="1:12" ht="121.5" customHeight="1" x14ac:dyDescent="0.3">
      <c r="A112" s="369" t="s">
        <v>321</v>
      </c>
      <c r="B112" s="266" t="s">
        <v>322</v>
      </c>
      <c r="C112" s="136">
        <f>VLOOKUP('Recover Form'!E4,Legend!$A$10:$C$13,3,FALSE)</f>
        <v>1</v>
      </c>
      <c r="D112" s="136">
        <f>VLOOKUP('Recover Form'!F4,Legend!$A$10:$C$13,3,FALSE)</f>
        <v>1</v>
      </c>
      <c r="E112" s="136">
        <f>VLOOKUP('Recover Form'!G4,Legend!$A$10:$C$13,3,FALSE)</f>
        <v>1</v>
      </c>
      <c r="F112" s="136">
        <f>VLOOKUP('Recover Form'!H4,Legend!$A$17:$D$20,4,FALSE)</f>
        <v>1</v>
      </c>
      <c r="G112" s="118">
        <f t="shared" ref="G112:G124" si="27">IF(COUNTIF(C112:F112,"N/A")&gt;0,"Not Applicable",SUM(C112+D112+E112+F112))</f>
        <v>4</v>
      </c>
      <c r="H112" s="371">
        <f>SUM(G112:G120)/COUNT(G112:G120)</f>
        <v>3.5555555555555554</v>
      </c>
      <c r="J112" s="120" t="s">
        <v>26</v>
      </c>
      <c r="K112" s="121">
        <f t="shared" ref="K112:K120" si="28">SUM(C112:F112)/4</f>
        <v>1</v>
      </c>
      <c r="L112" s="122">
        <v>2</v>
      </c>
    </row>
    <row r="113" spans="1:12" ht="65.25" customHeight="1" x14ac:dyDescent="0.3">
      <c r="A113" s="370"/>
      <c r="B113" s="266" t="s">
        <v>325</v>
      </c>
      <c r="C113" s="136">
        <f>VLOOKUP('Recover Form'!E5,Legend!$A$10:$C$13,3,FALSE)</f>
        <v>1</v>
      </c>
      <c r="D113" s="136">
        <f>VLOOKUP('Recover Form'!F5,Legend!$A$10:$C$13,3,FALSE)</f>
        <v>1</v>
      </c>
      <c r="E113" s="136">
        <f>VLOOKUP('Recover Form'!G5,Legend!$A$10:$C$13,3,FALSE)</f>
        <v>1</v>
      </c>
      <c r="F113" s="136">
        <f>VLOOKUP('Recover Form'!H5,Legend!$A$17:$D$20,4,FALSE)</f>
        <v>1</v>
      </c>
      <c r="G113" s="118">
        <f t="shared" si="27"/>
        <v>4</v>
      </c>
      <c r="H113" s="372"/>
      <c r="J113" s="120" t="s">
        <v>26</v>
      </c>
      <c r="K113" s="121">
        <f t="shared" si="28"/>
        <v>1</v>
      </c>
      <c r="L113" s="122">
        <v>3</v>
      </c>
    </row>
    <row r="114" spans="1:12" ht="58.5" customHeight="1" x14ac:dyDescent="0.3">
      <c r="A114" s="370"/>
      <c r="B114" s="266" t="s">
        <v>328</v>
      </c>
      <c r="C114" s="136">
        <f>VLOOKUP('Recover Form'!E6,Legend!$A$10:$C$13,3,FALSE)</f>
        <v>1</v>
      </c>
      <c r="D114" s="136">
        <f>VLOOKUP('Recover Form'!F6,Legend!$A$10:$C$13,3,FALSE)</f>
        <v>1</v>
      </c>
      <c r="E114" s="136">
        <f>VLOOKUP('Recover Form'!G6,Legend!$A$10:$C$13,3,FALSE)</f>
        <v>0.5</v>
      </c>
      <c r="F114" s="136">
        <f>VLOOKUP('Recover Form'!H6,Legend!$A$17:$D$20,4,FALSE)</f>
        <v>1</v>
      </c>
      <c r="G114" s="118">
        <f t="shared" si="27"/>
        <v>3.5</v>
      </c>
      <c r="H114" s="372"/>
      <c r="J114" s="120" t="s">
        <v>26</v>
      </c>
      <c r="K114" s="121">
        <f t="shared" si="28"/>
        <v>0.875</v>
      </c>
      <c r="L114" s="122">
        <v>4</v>
      </c>
    </row>
    <row r="115" spans="1:12" ht="60.75" customHeight="1" x14ac:dyDescent="0.3">
      <c r="A115" s="370"/>
      <c r="B115" s="266" t="s">
        <v>331</v>
      </c>
      <c r="C115" s="136">
        <f>VLOOKUP('Recover Form'!E7,Legend!$A$10:$C$13,3,FALSE)</f>
        <v>1</v>
      </c>
      <c r="D115" s="136">
        <f>VLOOKUP('Recover Form'!F7,Legend!$A$10:$C$13,3,FALSE)</f>
        <v>1</v>
      </c>
      <c r="E115" s="136">
        <f>VLOOKUP('Recover Form'!G7,Legend!$A$10:$C$13,3,FALSE)</f>
        <v>0.5</v>
      </c>
      <c r="F115" s="136">
        <f>VLOOKUP('Recover Form'!H7,Legend!$A$17:$D$20,4,FALSE)</f>
        <v>1</v>
      </c>
      <c r="G115" s="118">
        <f t="shared" si="27"/>
        <v>3.5</v>
      </c>
      <c r="H115" s="372"/>
      <c r="J115" s="120" t="s">
        <v>26</v>
      </c>
      <c r="K115" s="121">
        <f t="shared" si="28"/>
        <v>0.875</v>
      </c>
      <c r="L115" s="122">
        <v>5</v>
      </c>
    </row>
    <row r="116" spans="1:12" ht="90.75" customHeight="1" x14ac:dyDescent="0.3">
      <c r="A116" s="370"/>
      <c r="B116" s="266" t="s">
        <v>333</v>
      </c>
      <c r="C116" s="136">
        <f>VLOOKUP('Recover Form'!E8,Legend!$A$10:$C$13,3,FALSE)</f>
        <v>1</v>
      </c>
      <c r="D116" s="136">
        <f>VLOOKUP('Recover Form'!F8,Legend!$A$10:$C$13,3,FALSE)</f>
        <v>1</v>
      </c>
      <c r="E116" s="136">
        <f>VLOOKUP('Recover Form'!G8,Legend!$A$10:$C$13,3,FALSE)</f>
        <v>0.5</v>
      </c>
      <c r="F116" s="136">
        <f>VLOOKUP('Recover Form'!H8,Legend!$A$17:$D$20,4,FALSE)</f>
        <v>1</v>
      </c>
      <c r="G116" s="118">
        <f t="shared" si="27"/>
        <v>3.5</v>
      </c>
      <c r="H116" s="372"/>
      <c r="J116" s="120" t="s">
        <v>26</v>
      </c>
      <c r="K116" s="121">
        <f t="shared" si="28"/>
        <v>0.875</v>
      </c>
      <c r="L116" s="122">
        <v>6</v>
      </c>
    </row>
    <row r="117" spans="1:12" ht="71.25" customHeight="1" x14ac:dyDescent="0.3">
      <c r="A117" s="370"/>
      <c r="B117" s="266" t="s">
        <v>336</v>
      </c>
      <c r="C117" s="136">
        <f>VLOOKUP('Recover Form'!E9,Legend!$A$10:$C$13,3,FALSE)</f>
        <v>1</v>
      </c>
      <c r="D117" s="136">
        <f>VLOOKUP('Recover Form'!F9,Legend!$A$10:$C$13,3,FALSE)</f>
        <v>1</v>
      </c>
      <c r="E117" s="136">
        <f>VLOOKUP('Recover Form'!G9,Legend!$A$10:$C$13,3,FALSE)</f>
        <v>0.5</v>
      </c>
      <c r="F117" s="136">
        <f>VLOOKUP('Recover Form'!H9,Legend!$A$17:$D$20,4,FALSE)</f>
        <v>1</v>
      </c>
      <c r="G117" s="118">
        <f t="shared" si="27"/>
        <v>3.5</v>
      </c>
      <c r="H117" s="372"/>
      <c r="J117" s="120" t="s">
        <v>26</v>
      </c>
      <c r="K117" s="121">
        <f t="shared" si="28"/>
        <v>0.875</v>
      </c>
      <c r="L117" s="122">
        <v>7</v>
      </c>
    </row>
    <row r="118" spans="1:12" ht="70.5" customHeight="1" x14ac:dyDescent="0.3">
      <c r="A118" s="370"/>
      <c r="B118" s="266" t="s">
        <v>339</v>
      </c>
      <c r="C118" s="136">
        <f>VLOOKUP('Recover Form'!E10,Legend!$A$10:$C$13,3,FALSE)</f>
        <v>1</v>
      </c>
      <c r="D118" s="136">
        <f>VLOOKUP('Recover Form'!F10,Legend!$A$10:$C$13,3,FALSE)</f>
        <v>0.5</v>
      </c>
      <c r="E118" s="136">
        <f>VLOOKUP('Recover Form'!G10,Legend!$A$10:$C$13,3,FALSE)</f>
        <v>0.5</v>
      </c>
      <c r="F118" s="136">
        <f>VLOOKUP('Recover Form'!H10,Legend!$A$17:$D$20,4,FALSE)</f>
        <v>1</v>
      </c>
      <c r="G118" s="118">
        <f t="shared" si="27"/>
        <v>3</v>
      </c>
      <c r="H118" s="372"/>
      <c r="J118" s="120" t="s">
        <v>26</v>
      </c>
      <c r="K118" s="121">
        <f t="shared" si="28"/>
        <v>0.75</v>
      </c>
      <c r="L118" s="122">
        <v>8</v>
      </c>
    </row>
    <row r="119" spans="1:12" ht="69" customHeight="1" x14ac:dyDescent="0.3">
      <c r="A119" s="370"/>
      <c r="B119" s="266" t="s">
        <v>342</v>
      </c>
      <c r="C119" s="136">
        <f>VLOOKUP('Recover Form'!E11,Legend!$A$10:$C$13,3,FALSE)</f>
        <v>1</v>
      </c>
      <c r="D119" s="136">
        <f>VLOOKUP('Recover Form'!F11,Legend!$A$10:$C$13,3,FALSE)</f>
        <v>0.5</v>
      </c>
      <c r="E119" s="136">
        <f>VLOOKUP('Recover Form'!G11,Legend!$A$10:$C$13,3,FALSE)</f>
        <v>0.5</v>
      </c>
      <c r="F119" s="136">
        <f>VLOOKUP('Recover Form'!H11,Legend!$A$17:$D$20,4,FALSE)</f>
        <v>1</v>
      </c>
      <c r="G119" s="118">
        <f t="shared" si="27"/>
        <v>3</v>
      </c>
      <c r="H119" s="372"/>
      <c r="J119" s="120" t="s">
        <v>26</v>
      </c>
      <c r="K119" s="121">
        <f t="shared" si="28"/>
        <v>0.75</v>
      </c>
      <c r="L119" s="122">
        <v>9</v>
      </c>
    </row>
    <row r="120" spans="1:12" ht="51" customHeight="1" x14ac:dyDescent="0.3">
      <c r="A120" s="370"/>
      <c r="B120" s="266" t="s">
        <v>345</v>
      </c>
      <c r="C120" s="136">
        <f>VLOOKUP('Recover Form'!E12,Legend!$A$10:$C$13,3,FALSE)</f>
        <v>1</v>
      </c>
      <c r="D120" s="136">
        <f>VLOOKUP('Recover Form'!F12,Legend!$A$10:$C$13,3,FALSE)</f>
        <v>1</v>
      </c>
      <c r="E120" s="136">
        <f>VLOOKUP('Recover Form'!G12,Legend!$A$10:$C$13,3,FALSE)</f>
        <v>1</v>
      </c>
      <c r="F120" s="136">
        <f>VLOOKUP('Recover Form'!H12,Legend!$A$17:$D$20,4,FALSE)</f>
        <v>1</v>
      </c>
      <c r="G120" s="118">
        <f t="shared" si="27"/>
        <v>4</v>
      </c>
      <c r="H120" s="373"/>
      <c r="J120" s="120" t="s">
        <v>26</v>
      </c>
      <c r="K120" s="121">
        <f t="shared" si="28"/>
        <v>1</v>
      </c>
      <c r="L120" s="122">
        <v>10</v>
      </c>
    </row>
    <row r="121" spans="1:12" ht="52.5" customHeight="1" x14ac:dyDescent="0.3">
      <c r="A121" s="267" t="s">
        <v>348</v>
      </c>
      <c r="B121" s="266" t="s">
        <v>349</v>
      </c>
      <c r="C121" s="136">
        <f>VLOOKUP('Recover Form'!E13,Legend!$A$10:$C$13,3,FALSE)</f>
        <v>1</v>
      </c>
      <c r="D121" s="136">
        <f>VLOOKUP('Recover Form'!F13,Legend!$A$10:$C$13,3,FALSE)</f>
        <v>0.5</v>
      </c>
      <c r="E121" s="136">
        <f>VLOOKUP('Recover Form'!G13,Legend!$A$10:$C$13,3,FALSE)</f>
        <v>1</v>
      </c>
      <c r="F121" s="136">
        <f>VLOOKUP('Recover Form'!H13,Legend!$A$17:$D$20,4,FALSE)</f>
        <v>1</v>
      </c>
      <c r="G121" s="118">
        <f t="shared" si="27"/>
        <v>3.5</v>
      </c>
      <c r="H121" s="118">
        <f t="shared" ref="H121:H124" si="29">SUM(G121:G121)/COUNT(G121:G121)</f>
        <v>3.5</v>
      </c>
      <c r="J121" s="120" t="s">
        <v>26</v>
      </c>
      <c r="K121" s="121">
        <f t="shared" ref="K121:K124" si="30">SUM(C121:F121)/4</f>
        <v>0.875</v>
      </c>
      <c r="L121" s="122">
        <v>11</v>
      </c>
    </row>
    <row r="122" spans="1:12" ht="107.25" customHeight="1" x14ac:dyDescent="0.3">
      <c r="A122" s="267" t="s">
        <v>352</v>
      </c>
      <c r="B122" s="266" t="s">
        <v>353</v>
      </c>
      <c r="C122" s="136">
        <f>VLOOKUP('Recover Form'!E14,Legend!$A$10:$C$13,3,FALSE)</f>
        <v>1</v>
      </c>
      <c r="D122" s="136">
        <f>VLOOKUP('Recover Form'!F14,Legend!$A$10:$C$13,3,FALSE)</f>
        <v>0.5</v>
      </c>
      <c r="E122" s="136">
        <f>VLOOKUP('Recover Form'!G14,Legend!$A$10:$C$13,3,FALSE)</f>
        <v>1</v>
      </c>
      <c r="F122" s="136">
        <f>VLOOKUP('Recover Form'!H14,Legend!$A$17:$D$20,4,FALSE)</f>
        <v>1</v>
      </c>
      <c r="G122" s="118">
        <f t="shared" si="27"/>
        <v>3.5</v>
      </c>
      <c r="H122" s="118">
        <f t="shared" si="29"/>
        <v>3.5</v>
      </c>
      <c r="J122" s="120" t="s">
        <v>26</v>
      </c>
      <c r="K122" s="121">
        <f t="shared" si="30"/>
        <v>0.875</v>
      </c>
      <c r="L122" s="122">
        <v>12</v>
      </c>
    </row>
    <row r="123" spans="1:12" ht="41.4" x14ac:dyDescent="0.3">
      <c r="A123" s="267" t="s">
        <v>356</v>
      </c>
      <c r="B123" s="266" t="s">
        <v>357</v>
      </c>
      <c r="C123" s="136">
        <f>VLOOKUP('Recover Form'!E15,Legend!$A$10:$C$13,3,FALSE)</f>
        <v>1</v>
      </c>
      <c r="D123" s="136">
        <f>VLOOKUP('Recover Form'!F15,Legend!$A$10:$C$13,3,FALSE)</f>
        <v>0.5</v>
      </c>
      <c r="E123" s="136">
        <f>VLOOKUP('Recover Form'!G15,Legend!$A$10:$C$13,3,FALSE)</f>
        <v>1</v>
      </c>
      <c r="F123" s="136">
        <f>VLOOKUP('Recover Form'!H15,Legend!$A$17:$D$20,4,FALSE)</f>
        <v>0</v>
      </c>
      <c r="G123" s="118">
        <f t="shared" si="27"/>
        <v>2.5</v>
      </c>
      <c r="H123" s="118">
        <f t="shared" si="29"/>
        <v>2.5</v>
      </c>
      <c r="J123" s="120" t="s">
        <v>26</v>
      </c>
      <c r="K123" s="121">
        <f t="shared" si="30"/>
        <v>0.625</v>
      </c>
      <c r="L123" s="122">
        <v>13</v>
      </c>
    </row>
    <row r="124" spans="1:12" ht="27.6" x14ac:dyDescent="0.3">
      <c r="A124" s="267" t="s">
        <v>360</v>
      </c>
      <c r="B124" s="266" t="s">
        <v>361</v>
      </c>
      <c r="C124" s="136">
        <f>VLOOKUP('Recover Form'!E16,Legend!$A$10:$C$13,3,FALSE)</f>
        <v>1</v>
      </c>
      <c r="D124" s="136">
        <f>VLOOKUP('Recover Form'!F16,Legend!$A$10:$C$13,3,FALSE)</f>
        <v>1</v>
      </c>
      <c r="E124" s="136">
        <f>VLOOKUP('Recover Form'!G16,Legend!$A$10:$C$13,3,FALSE)</f>
        <v>0.5</v>
      </c>
      <c r="F124" s="136">
        <f>VLOOKUP('Recover Form'!H16,Legend!$A$17:$D$20,4,FALSE)</f>
        <v>0</v>
      </c>
      <c r="G124" s="118">
        <f t="shared" si="27"/>
        <v>2.5</v>
      </c>
      <c r="H124" s="118">
        <f t="shared" si="29"/>
        <v>2.5</v>
      </c>
      <c r="J124" s="120" t="s">
        <v>26</v>
      </c>
      <c r="K124" s="121">
        <f t="shared" si="30"/>
        <v>0.625</v>
      </c>
      <c r="L124" s="122">
        <v>14</v>
      </c>
    </row>
    <row r="125" spans="1:12" ht="30.75" customHeight="1" x14ac:dyDescent="0.3">
      <c r="J125" s="120" t="s">
        <v>25</v>
      </c>
      <c r="K125" s="121">
        <f>SUM(K111:K124)/14</f>
        <v>0.8571428571428571</v>
      </c>
      <c r="L125" s="91"/>
    </row>
    <row r="126" spans="1:12" ht="30" customHeight="1" x14ac:dyDescent="0.3">
      <c r="J126" s="120" t="s">
        <v>405</v>
      </c>
      <c r="K126" s="139">
        <f>SUM(K125+K106+K95+K84+K20)/5</f>
        <v>0.75391299979907589</v>
      </c>
      <c r="L126" s="137"/>
    </row>
    <row r="131" spans="6:10" x14ac:dyDescent="0.3">
      <c r="F131"/>
      <c r="G131" s="113"/>
      <c r="H131" s="113" t="str">
        <f>IF(J131&gt;=50%,J131,"")</f>
        <v/>
      </c>
      <c r="I131" s="112"/>
      <c r="J131" s="111"/>
    </row>
    <row r="132" spans="6:10" x14ac:dyDescent="0.3">
      <c r="F132"/>
      <c r="G132" s="113"/>
      <c r="H132" s="113" t="str">
        <f t="shared" ref="H132" si="31">IF(J132&gt;=50%,J132,"")</f>
        <v/>
      </c>
      <c r="I132" s="112"/>
      <c r="J132" s="111"/>
    </row>
    <row r="133" spans="6:10" x14ac:dyDescent="0.3">
      <c r="F133"/>
      <c r="G133" s="113"/>
      <c r="H133" s="113"/>
      <c r="I133" s="112"/>
      <c r="J133" s="111"/>
    </row>
    <row r="134" spans="6:10" x14ac:dyDescent="0.3">
      <c r="H134" s="114"/>
      <c r="J134" s="111"/>
    </row>
  </sheetData>
  <mergeCells count="38">
    <mergeCell ref="A79:A80"/>
    <mergeCell ref="A18:A19"/>
    <mergeCell ref="H18:H19"/>
    <mergeCell ref="A44:A51"/>
    <mergeCell ref="A8:A12"/>
    <mergeCell ref="A64:A69"/>
    <mergeCell ref="A52:A55"/>
    <mergeCell ref="H72:H78"/>
    <mergeCell ref="H37:H40"/>
    <mergeCell ref="A56:A63"/>
    <mergeCell ref="A70:A71"/>
    <mergeCell ref="A72:A78"/>
    <mergeCell ref="H79:H80"/>
    <mergeCell ref="H32:H36"/>
    <mergeCell ref="H41:H43"/>
    <mergeCell ref="H44:H51"/>
    <mergeCell ref="H64:H69"/>
    <mergeCell ref="A5:A6"/>
    <mergeCell ref="A13:A15"/>
    <mergeCell ref="H13:H15"/>
    <mergeCell ref="H5:H6"/>
    <mergeCell ref="H8:H12"/>
    <mergeCell ref="H52:H55"/>
    <mergeCell ref="A112:A120"/>
    <mergeCell ref="H112:H120"/>
    <mergeCell ref="A16:A17"/>
    <mergeCell ref="H16:H17"/>
    <mergeCell ref="H81:H82"/>
    <mergeCell ref="A26:A29"/>
    <mergeCell ref="A30:A31"/>
    <mergeCell ref="A32:A36"/>
    <mergeCell ref="A37:A40"/>
    <mergeCell ref="A41:A43"/>
    <mergeCell ref="A81:A82"/>
    <mergeCell ref="H26:H29"/>
    <mergeCell ref="H30:H31"/>
    <mergeCell ref="H56:H63"/>
    <mergeCell ref="H70:H71"/>
  </mergeCells>
  <conditionalFormatting sqref="K126">
    <cfRule type="cellIs" dxfId="1" priority="2" operator="greaterThan">
      <formula>0.5</formula>
    </cfRule>
  </conditionalFormatting>
  <conditionalFormatting sqref="J131:J134">
    <cfRule type="cellIs" dxfId="0" priority="1" operator="greaterThan">
      <formula>0.5</formula>
    </cfRule>
  </conditionalFormatting>
  <pageMargins left="0.7" right="0.7" top="0.75" bottom="0.75" header="0.3" footer="0.3"/>
  <pageSetup paperSize="9" orientation="portrait" r:id="rId1"/>
  <ignoredErrors>
    <ignoredError sqref="B2" calculatedColumn="1"/>
    <ignoredError sqref="K88 K126"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2:D26"/>
  <sheetViews>
    <sheetView workbookViewId="0">
      <selection activeCell="B25" sqref="B25"/>
    </sheetView>
  </sheetViews>
  <sheetFormatPr defaultRowHeight="14.4" x14ac:dyDescent="0.3"/>
  <cols>
    <col min="1" max="1" width="23.109375" customWidth="1"/>
    <col min="2" max="2" width="10.33203125" bestFit="1" customWidth="1"/>
    <col min="3" max="3" width="14.109375" bestFit="1" customWidth="1"/>
    <col min="4" max="4" width="10.33203125" bestFit="1" customWidth="1"/>
  </cols>
  <sheetData>
    <row r="2" spans="1:4" x14ac:dyDescent="0.3">
      <c r="A2" s="67" t="s">
        <v>34</v>
      </c>
    </row>
    <row r="3" spans="1:4" ht="27" customHeight="1" x14ac:dyDescent="0.3">
      <c r="A3" s="52" t="s">
        <v>6</v>
      </c>
    </row>
    <row r="4" spans="1:4" ht="27.75" customHeight="1" x14ac:dyDescent="0.3">
      <c r="A4" s="53" t="s">
        <v>2</v>
      </c>
    </row>
    <row r="5" spans="1:4" ht="30" customHeight="1" thickBot="1" x14ac:dyDescent="0.35">
      <c r="A5" s="64" t="s">
        <v>3</v>
      </c>
    </row>
    <row r="6" spans="1:4" ht="30.75" customHeight="1" thickBot="1" x14ac:dyDescent="0.35">
      <c r="A6" s="64" t="s">
        <v>4</v>
      </c>
    </row>
    <row r="9" spans="1:4" x14ac:dyDescent="0.3">
      <c r="A9" s="56" t="s">
        <v>34</v>
      </c>
      <c r="B9" s="57" t="s">
        <v>35</v>
      </c>
      <c r="C9" s="58" t="s">
        <v>21</v>
      </c>
    </row>
    <row r="10" spans="1:4" x14ac:dyDescent="0.3">
      <c r="A10" s="52" t="s">
        <v>6</v>
      </c>
      <c r="B10" s="76" t="s">
        <v>36</v>
      </c>
      <c r="C10" s="59">
        <v>1</v>
      </c>
    </row>
    <row r="11" spans="1:4" x14ac:dyDescent="0.3">
      <c r="A11" s="53" t="s">
        <v>2</v>
      </c>
      <c r="B11" s="77" t="s">
        <v>37</v>
      </c>
      <c r="C11" s="60">
        <v>0.5</v>
      </c>
    </row>
    <row r="12" spans="1:4" ht="15" thickBot="1" x14ac:dyDescent="0.35">
      <c r="A12" s="64" t="s">
        <v>3</v>
      </c>
      <c r="B12" s="78" t="s">
        <v>38</v>
      </c>
      <c r="C12" s="61">
        <v>0</v>
      </c>
    </row>
    <row r="13" spans="1:4" ht="15" thickBot="1" x14ac:dyDescent="0.35">
      <c r="A13" s="64" t="s">
        <v>4</v>
      </c>
      <c r="B13" s="79" t="s">
        <v>4</v>
      </c>
      <c r="C13" s="68" t="s">
        <v>4</v>
      </c>
    </row>
    <row r="15" spans="1:4" x14ac:dyDescent="0.3">
      <c r="A15" s="35" t="s">
        <v>20</v>
      </c>
    </row>
    <row r="16" spans="1:4" x14ac:dyDescent="0.3">
      <c r="A16" s="56" t="s">
        <v>34</v>
      </c>
      <c r="B16" s="58" t="s">
        <v>41</v>
      </c>
      <c r="C16" s="58" t="s">
        <v>21</v>
      </c>
      <c r="D16" s="58" t="s">
        <v>21</v>
      </c>
    </row>
    <row r="17" spans="1:4" ht="24" x14ac:dyDescent="0.3">
      <c r="A17" s="52" t="s">
        <v>42</v>
      </c>
      <c r="B17" s="52" t="s">
        <v>33</v>
      </c>
      <c r="C17" s="54" t="s">
        <v>36</v>
      </c>
      <c r="D17" s="55">
        <v>1</v>
      </c>
    </row>
    <row r="18" spans="1:4" ht="36" x14ac:dyDescent="0.3">
      <c r="A18" s="53" t="s">
        <v>43</v>
      </c>
      <c r="B18" s="53" t="s">
        <v>39</v>
      </c>
      <c r="C18" s="62" t="s">
        <v>37</v>
      </c>
      <c r="D18" s="63">
        <v>0.5</v>
      </c>
    </row>
    <row r="19" spans="1:4" ht="36.6" thickBot="1" x14ac:dyDescent="0.35">
      <c r="A19" s="64" t="s">
        <v>44</v>
      </c>
      <c r="B19" s="64" t="s">
        <v>40</v>
      </c>
      <c r="C19" s="65" t="s">
        <v>38</v>
      </c>
      <c r="D19" s="66">
        <v>0</v>
      </c>
    </row>
    <row r="20" spans="1:4" ht="15" thickBot="1" x14ac:dyDescent="0.35">
      <c r="A20" s="64" t="s">
        <v>4</v>
      </c>
      <c r="B20" s="64" t="s">
        <v>45</v>
      </c>
      <c r="C20" s="68" t="s">
        <v>4</v>
      </c>
      <c r="D20" s="69" t="s">
        <v>4</v>
      </c>
    </row>
    <row r="21" spans="1:4" ht="15" thickBot="1" x14ac:dyDescent="0.35"/>
    <row r="22" spans="1:4" ht="15" thickBot="1" x14ac:dyDescent="0.35">
      <c r="A22" s="71" t="s">
        <v>47</v>
      </c>
    </row>
    <row r="23" spans="1:4" ht="15" thickBot="1" x14ac:dyDescent="0.35">
      <c r="A23" s="73" t="s">
        <v>51</v>
      </c>
    </row>
    <row r="24" spans="1:4" ht="15" thickBot="1" x14ac:dyDescent="0.35">
      <c r="A24" s="74" t="s">
        <v>52</v>
      </c>
    </row>
    <row r="25" spans="1:4" ht="15" thickBot="1" x14ac:dyDescent="0.35">
      <c r="A25" s="75" t="s">
        <v>48</v>
      </c>
    </row>
    <row r="26" spans="1:4" ht="15" thickBot="1" x14ac:dyDescent="0.35">
      <c r="A26" s="75" t="s">
        <v>49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C24"/>
  <sheetViews>
    <sheetView showGridLines="0" topLeftCell="C1" workbookViewId="0">
      <selection activeCell="C5" sqref="C5"/>
    </sheetView>
  </sheetViews>
  <sheetFormatPr defaultColWidth="9.109375" defaultRowHeight="14.4" x14ac:dyDescent="0.3"/>
  <cols>
    <col min="1" max="1" width="23.5546875" style="40" customWidth="1"/>
    <col min="2" max="2" width="57.6640625" style="40" customWidth="1"/>
    <col min="3" max="3" width="167.88671875" style="40" customWidth="1"/>
    <col min="4" max="16384" width="9.109375" style="36"/>
  </cols>
  <sheetData>
    <row r="1" spans="1:3" ht="21" x14ac:dyDescent="0.3">
      <c r="A1" s="328" t="s">
        <v>370</v>
      </c>
      <c r="B1" s="329"/>
      <c r="C1" s="330"/>
    </row>
    <row r="2" spans="1:3" ht="26.25" customHeight="1" x14ac:dyDescent="0.3">
      <c r="A2" s="331" t="s">
        <v>368</v>
      </c>
      <c r="B2" s="332"/>
      <c r="C2" s="37"/>
    </row>
    <row r="3" spans="1:3" ht="59.25" customHeight="1" x14ac:dyDescent="0.3">
      <c r="A3" s="333"/>
      <c r="B3" s="334"/>
      <c r="C3" s="38"/>
    </row>
    <row r="4" spans="1:3" ht="23.25" customHeight="1" x14ac:dyDescent="0.3">
      <c r="A4" s="331" t="s">
        <v>369</v>
      </c>
      <c r="B4" s="332"/>
      <c r="C4" s="37" t="s">
        <v>371</v>
      </c>
    </row>
    <row r="5" spans="1:3" ht="147" customHeight="1" x14ac:dyDescent="0.3">
      <c r="A5" s="333"/>
      <c r="B5" s="334"/>
      <c r="C5" s="39" t="s">
        <v>372</v>
      </c>
    </row>
    <row r="6" spans="1:3" x14ac:dyDescent="0.3">
      <c r="A6"/>
      <c r="B6"/>
      <c r="C6"/>
    </row>
    <row r="7" spans="1:3" x14ac:dyDescent="0.3">
      <c r="A7"/>
      <c r="B7"/>
      <c r="C7"/>
    </row>
    <row r="8" spans="1:3" x14ac:dyDescent="0.3">
      <c r="A8"/>
      <c r="B8"/>
      <c r="C8"/>
    </row>
    <row r="9" spans="1:3" x14ac:dyDescent="0.3">
      <c r="A9"/>
      <c r="B9"/>
      <c r="C9"/>
    </row>
    <row r="10" spans="1:3" x14ac:dyDescent="0.3">
      <c r="A10"/>
      <c r="B10"/>
      <c r="C10"/>
    </row>
    <row r="11" spans="1:3" x14ac:dyDescent="0.3">
      <c r="A11"/>
      <c r="B11"/>
      <c r="C11"/>
    </row>
    <row r="12" spans="1:3" x14ac:dyDescent="0.3">
      <c r="A12"/>
      <c r="B12"/>
      <c r="C12"/>
    </row>
    <row r="13" spans="1:3" x14ac:dyDescent="0.3">
      <c r="A13"/>
      <c r="B13"/>
      <c r="C13"/>
    </row>
    <row r="14" spans="1:3" x14ac:dyDescent="0.3">
      <c r="A14"/>
      <c r="B14"/>
      <c r="C14"/>
    </row>
    <row r="15" spans="1:3" x14ac:dyDescent="0.3">
      <c r="A15"/>
      <c r="B15"/>
      <c r="C15"/>
    </row>
    <row r="16" spans="1:3" x14ac:dyDescent="0.3">
      <c r="A16"/>
      <c r="B16"/>
      <c r="C16"/>
    </row>
    <row r="17" spans="1:3" x14ac:dyDescent="0.3">
      <c r="A17"/>
      <c r="B17"/>
      <c r="C17"/>
    </row>
    <row r="18" spans="1:3" x14ac:dyDescent="0.3">
      <c r="A18"/>
      <c r="B18"/>
      <c r="C18"/>
    </row>
    <row r="19" spans="1:3" x14ac:dyDescent="0.3">
      <c r="A19"/>
      <c r="B19"/>
      <c r="C19"/>
    </row>
    <row r="20" spans="1:3" x14ac:dyDescent="0.3">
      <c r="A20"/>
      <c r="B20"/>
      <c r="C20"/>
    </row>
    <row r="21" spans="1:3" x14ac:dyDescent="0.3">
      <c r="A21"/>
      <c r="B21"/>
      <c r="C21"/>
    </row>
    <row r="22" spans="1:3" x14ac:dyDescent="0.3">
      <c r="A22"/>
      <c r="B22"/>
      <c r="C22"/>
    </row>
    <row r="23" spans="1:3" x14ac:dyDescent="0.3">
      <c r="A23"/>
      <c r="B23"/>
      <c r="C23"/>
    </row>
    <row r="24" spans="1:3" x14ac:dyDescent="0.3">
      <c r="A24"/>
      <c r="B24"/>
      <c r="C24"/>
    </row>
  </sheetData>
  <mergeCells count="5">
    <mergeCell ref="A1:C1"/>
    <mergeCell ref="A2:B2"/>
    <mergeCell ref="A3:B3"/>
    <mergeCell ref="A4:B4"/>
    <mergeCell ref="A5:B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N1116"/>
  <sheetViews>
    <sheetView showGridLines="0" topLeftCell="A121" zoomScale="90" zoomScaleNormal="90" workbookViewId="0">
      <selection activeCell="C136" sqref="C136"/>
    </sheetView>
  </sheetViews>
  <sheetFormatPr defaultColWidth="9.109375" defaultRowHeight="13.2" x14ac:dyDescent="0.25"/>
  <cols>
    <col min="1" max="1" width="65.6640625" style="34" customWidth="1"/>
    <col min="2" max="2" width="25.5546875" style="34" customWidth="1"/>
    <col min="3" max="3" width="22" style="44" customWidth="1"/>
    <col min="4" max="4" width="26.88671875" style="44" customWidth="1"/>
    <col min="5" max="5" width="40" style="44" customWidth="1"/>
    <col min="6" max="6" width="6.109375" style="44" bestFit="1" customWidth="1"/>
    <col min="7" max="10" width="9.109375" style="34"/>
    <col min="11" max="11" width="12" style="34" customWidth="1"/>
    <col min="12" max="12" width="9.109375" style="94"/>
    <col min="13" max="13" width="35.88671875" style="34" bestFit="1" customWidth="1"/>
    <col min="14" max="14" width="9.109375" style="34"/>
    <col min="15" max="15" width="10.5546875" style="34" customWidth="1"/>
    <col min="16" max="16384" width="9.109375" style="34"/>
  </cols>
  <sheetData>
    <row r="1" spans="1:13" ht="15.6" x14ac:dyDescent="0.3">
      <c r="A1" s="199" t="s">
        <v>364</v>
      </c>
      <c r="B1" s="199"/>
      <c r="C1" s="200"/>
      <c r="D1" s="200"/>
      <c r="L1"/>
    </row>
    <row r="2" spans="1:13" ht="15.6" x14ac:dyDescent="0.3">
      <c r="A2" s="199" t="s">
        <v>469</v>
      </c>
      <c r="B2" s="199"/>
      <c r="C2" s="200"/>
      <c r="D2" s="200"/>
      <c r="L2"/>
    </row>
    <row r="3" spans="1:13" ht="15.6" x14ac:dyDescent="0.3">
      <c r="A3" s="199"/>
      <c r="B3" s="199"/>
      <c r="C3" s="200"/>
      <c r="D3" s="200"/>
      <c r="L3"/>
    </row>
    <row r="4" spans="1:13" ht="15.6" x14ac:dyDescent="0.3">
      <c r="A4" s="201"/>
      <c r="B4" s="201"/>
      <c r="C4" s="202"/>
      <c r="D4" s="202"/>
      <c r="L4"/>
    </row>
    <row r="5" spans="1:13" ht="15.6" x14ac:dyDescent="0.3">
      <c r="A5" s="199" t="s">
        <v>373</v>
      </c>
      <c r="B5" s="203"/>
      <c r="C5" s="202"/>
      <c r="D5" s="202"/>
      <c r="J5" s="45"/>
      <c r="L5"/>
    </row>
    <row r="6" spans="1:13" ht="15.6" x14ac:dyDescent="0.3">
      <c r="A6" s="199" t="s">
        <v>15</v>
      </c>
      <c r="B6" s="203"/>
      <c r="C6" s="202"/>
      <c r="D6" s="202"/>
      <c r="J6" s="45"/>
      <c r="L6"/>
    </row>
    <row r="7" spans="1:13" ht="15.6" x14ac:dyDescent="0.3">
      <c r="A7" s="199" t="s">
        <v>27</v>
      </c>
      <c r="B7" s="203" t="s">
        <v>16</v>
      </c>
      <c r="C7" s="202"/>
      <c r="D7" s="202"/>
      <c r="J7" s="45"/>
      <c r="L7"/>
    </row>
    <row r="8" spans="1:13" ht="14.4" x14ac:dyDescent="0.3">
      <c r="A8" s="204"/>
      <c r="B8" s="205"/>
      <c r="C8" s="202"/>
      <c r="D8" s="202"/>
      <c r="J8" s="45"/>
      <c r="L8"/>
    </row>
    <row r="9" spans="1:13" ht="14.4" x14ac:dyDescent="0.3">
      <c r="A9" s="204"/>
      <c r="B9" s="205"/>
      <c r="C9" s="202"/>
      <c r="D9" s="202"/>
      <c r="J9" s="45"/>
      <c r="L9"/>
    </row>
    <row r="10" spans="1:13" ht="28.2" customHeight="1" x14ac:dyDescent="0.3">
      <c r="A10" s="206" t="s">
        <v>419</v>
      </c>
      <c r="B10" s="207"/>
      <c r="C10" s="202"/>
      <c r="D10" s="202"/>
      <c r="J10" s="45"/>
      <c r="L10"/>
    </row>
    <row r="11" spans="1:13" ht="91.2" customHeight="1" x14ac:dyDescent="0.3">
      <c r="A11" s="207"/>
      <c r="B11" s="208"/>
      <c r="C11" s="209"/>
      <c r="D11" s="209"/>
      <c r="J11" s="45"/>
      <c r="L11"/>
    </row>
    <row r="12" spans="1:13" ht="42" customHeight="1" x14ac:dyDescent="0.25">
      <c r="A12" s="210"/>
      <c r="B12" s="210"/>
      <c r="C12" s="210"/>
      <c r="D12" s="210"/>
      <c r="E12" s="93"/>
      <c r="F12" s="93"/>
      <c r="G12" s="93"/>
      <c r="H12" s="93"/>
      <c r="I12" s="93"/>
      <c r="J12" s="93"/>
      <c r="K12" s="93"/>
      <c r="L12" s="93"/>
      <c r="M12" s="45"/>
    </row>
    <row r="13" spans="1:13" ht="13.8" x14ac:dyDescent="0.3">
      <c r="A13" s="207"/>
      <c r="B13" s="207"/>
      <c r="C13" s="202"/>
      <c r="D13" s="202"/>
      <c r="J13" s="45"/>
      <c r="K13" s="45"/>
      <c r="L13" s="96"/>
      <c r="M13" s="45"/>
    </row>
    <row r="14" spans="1:13" ht="21" x14ac:dyDescent="0.4">
      <c r="A14" s="211" t="s">
        <v>374</v>
      </c>
      <c r="B14" s="207"/>
      <c r="C14" s="202"/>
      <c r="D14" s="202"/>
      <c r="J14" s="45"/>
      <c r="K14" s="45"/>
      <c r="L14" s="96"/>
      <c r="M14" s="45"/>
    </row>
    <row r="15" spans="1:13" ht="18" x14ac:dyDescent="0.35">
      <c r="A15" s="212"/>
      <c r="B15" s="207"/>
      <c r="C15" s="213"/>
      <c r="D15" s="202"/>
      <c r="J15" s="45"/>
      <c r="K15" s="45"/>
      <c r="L15" s="96"/>
      <c r="M15" s="45"/>
    </row>
    <row r="16" spans="1:13" ht="13.8" x14ac:dyDescent="0.3">
      <c r="A16" s="207"/>
      <c r="B16" s="207"/>
      <c r="C16" s="202"/>
      <c r="D16" s="202"/>
      <c r="J16" s="45"/>
      <c r="K16" s="45"/>
      <c r="L16" s="96"/>
      <c r="M16" s="45"/>
    </row>
    <row r="17" spans="1:14" ht="15" customHeight="1" x14ac:dyDescent="0.3">
      <c r="A17" s="207"/>
      <c r="B17" s="207"/>
      <c r="C17" s="202"/>
      <c r="D17" s="202"/>
      <c r="J17" s="45"/>
      <c r="K17" s="45"/>
      <c r="L17" s="96"/>
      <c r="M17" s="45"/>
      <c r="N17" s="45"/>
    </row>
    <row r="18" spans="1:14" ht="13.8" x14ac:dyDescent="0.3">
      <c r="A18" s="207"/>
      <c r="B18" s="207"/>
      <c r="C18" s="202"/>
      <c r="D18" s="202"/>
      <c r="J18" s="45"/>
      <c r="K18" s="45"/>
      <c r="L18" s="96"/>
      <c r="M18" s="45"/>
      <c r="N18" s="45"/>
    </row>
    <row r="19" spans="1:14" ht="13.8" x14ac:dyDescent="0.3">
      <c r="A19" s="207"/>
      <c r="B19" s="207"/>
      <c r="C19" s="202"/>
      <c r="D19" s="202"/>
      <c r="J19" s="45"/>
      <c r="N19" s="45"/>
    </row>
    <row r="20" spans="1:14" ht="13.8" x14ac:dyDescent="0.3">
      <c r="A20" s="207"/>
      <c r="B20" s="207"/>
      <c r="C20" s="202"/>
      <c r="D20" s="202"/>
      <c r="J20" s="45"/>
      <c r="N20" s="45"/>
    </row>
    <row r="21" spans="1:14" ht="102.6" customHeight="1" x14ac:dyDescent="0.3">
      <c r="A21" s="214" t="s">
        <v>451</v>
      </c>
      <c r="C21" s="216"/>
      <c r="D21" s="202"/>
      <c r="J21" s="45"/>
      <c r="N21" s="45"/>
    </row>
    <row r="22" spans="1:14" ht="15" customHeight="1" x14ac:dyDescent="0.3">
      <c r="A22" s="214"/>
      <c r="B22" s="215" t="str">
        <f>'Statistical Breakdown'!H1</f>
        <v>Average</v>
      </c>
      <c r="C22" s="216"/>
      <c r="D22" s="202"/>
      <c r="J22" s="45"/>
      <c r="N22" s="45"/>
    </row>
    <row r="23" spans="1:14" ht="14.4" x14ac:dyDescent="0.3">
      <c r="A23" s="205" t="s">
        <v>54</v>
      </c>
      <c r="B23" s="215">
        <f>'Statistical Breakdown'!H2</f>
        <v>4</v>
      </c>
      <c r="C23" s="217" t="s">
        <v>28</v>
      </c>
      <c r="D23" s="202"/>
      <c r="J23" s="45"/>
      <c r="K23" s="45"/>
      <c r="L23" s="96"/>
      <c r="M23" s="45"/>
      <c r="N23" s="45"/>
    </row>
    <row r="24" spans="1:14" ht="14.4" x14ac:dyDescent="0.3">
      <c r="A24" s="205" t="s">
        <v>56</v>
      </c>
      <c r="B24" s="215">
        <f>'Statistical Breakdown'!H3</f>
        <v>4</v>
      </c>
      <c r="C24" s="217" t="s">
        <v>28</v>
      </c>
      <c r="D24" s="202"/>
      <c r="J24" s="45"/>
      <c r="K24" s="45"/>
      <c r="L24" s="96"/>
      <c r="M24" s="45"/>
      <c r="N24" s="45"/>
    </row>
    <row r="25" spans="1:14" ht="14.4" x14ac:dyDescent="0.3">
      <c r="A25" s="129" t="s">
        <v>58</v>
      </c>
      <c r="B25" s="215">
        <f>'Statistical Breakdown'!H4</f>
        <v>4</v>
      </c>
      <c r="C25" s="217" t="s">
        <v>28</v>
      </c>
      <c r="D25" s="202"/>
      <c r="G25" s="44"/>
      <c r="J25" s="45"/>
      <c r="N25" s="45"/>
    </row>
    <row r="26" spans="1:14" ht="15" customHeight="1" x14ac:dyDescent="0.3">
      <c r="A26" s="129" t="s">
        <v>60</v>
      </c>
      <c r="B26" s="215">
        <f>'Statistical Breakdown'!H5</f>
        <v>3</v>
      </c>
      <c r="C26" s="217" t="s">
        <v>28</v>
      </c>
      <c r="D26" s="202"/>
      <c r="G26" s="44"/>
      <c r="J26" s="45"/>
      <c r="N26" s="45"/>
    </row>
    <row r="27" spans="1:14" ht="14.4" x14ac:dyDescent="0.3">
      <c r="A27" s="129" t="s">
        <v>63</v>
      </c>
      <c r="B27" s="215">
        <f>'Statistical Breakdown'!H7</f>
        <v>4</v>
      </c>
      <c r="C27" s="217" t="s">
        <v>28</v>
      </c>
      <c r="D27" s="202"/>
      <c r="G27" s="44"/>
      <c r="J27" s="45"/>
      <c r="N27" s="45"/>
    </row>
    <row r="28" spans="1:14" ht="14.4" x14ac:dyDescent="0.3">
      <c r="A28" s="129" t="s">
        <v>65</v>
      </c>
      <c r="B28" s="215">
        <f>'Statistical Breakdown'!H8</f>
        <v>4</v>
      </c>
      <c r="C28" s="217" t="s">
        <v>28</v>
      </c>
      <c r="D28" s="202"/>
      <c r="G28" s="44"/>
      <c r="J28" s="45"/>
      <c r="N28" s="45"/>
    </row>
    <row r="29" spans="1:14" ht="14.4" x14ac:dyDescent="0.3">
      <c r="A29" s="129" t="s">
        <v>68</v>
      </c>
      <c r="B29" s="215">
        <f>'Statistical Breakdown'!H13</f>
        <v>2.3333333333333335</v>
      </c>
      <c r="C29" s="217" t="s">
        <v>28</v>
      </c>
      <c r="D29" s="202"/>
      <c r="G29" s="44"/>
      <c r="J29" s="45"/>
      <c r="L29" s="96"/>
      <c r="N29" s="45"/>
    </row>
    <row r="30" spans="1:14" ht="14.4" x14ac:dyDescent="0.3">
      <c r="A30" s="129" t="s">
        <v>72</v>
      </c>
      <c r="B30" s="215">
        <f>'Statistical Breakdown'!H16</f>
        <v>2.5</v>
      </c>
      <c r="C30" s="217" t="s">
        <v>28</v>
      </c>
      <c r="D30" s="202"/>
      <c r="G30" s="44"/>
      <c r="J30" s="45"/>
      <c r="L30" s="96"/>
      <c r="N30" s="45"/>
    </row>
    <row r="31" spans="1:14" ht="14.4" x14ac:dyDescent="0.3">
      <c r="A31" s="129" t="s">
        <v>75</v>
      </c>
      <c r="B31" s="215">
        <f>'Statistical Breakdown'!H18</f>
        <v>4</v>
      </c>
      <c r="C31" s="217" t="s">
        <v>28</v>
      </c>
      <c r="D31" s="202"/>
      <c r="G31" s="44"/>
      <c r="J31" s="45"/>
      <c r="L31" s="96"/>
      <c r="N31" s="45"/>
    </row>
    <row r="32" spans="1:14" ht="15" customHeight="1" x14ac:dyDescent="0.3">
      <c r="A32" s="205"/>
      <c r="B32" s="215"/>
      <c r="C32" s="217"/>
      <c r="D32" s="202"/>
      <c r="G32" s="44"/>
      <c r="I32" s="44"/>
      <c r="J32" s="45"/>
      <c r="L32" s="96"/>
    </row>
    <row r="33" spans="1:14" ht="14.4" x14ac:dyDescent="0.3">
      <c r="A33" s="218" t="s">
        <v>29</v>
      </c>
      <c r="B33" s="219">
        <f>SUM(B23:B31)/9</f>
        <v>3.5370370370370368</v>
      </c>
      <c r="C33" s="216"/>
      <c r="D33" s="202"/>
      <c r="G33" s="44"/>
      <c r="I33" s="44"/>
      <c r="J33" s="45"/>
      <c r="L33" s="96"/>
    </row>
    <row r="34" spans="1:14" ht="34.5" customHeight="1" x14ac:dyDescent="0.3">
      <c r="A34" s="218"/>
      <c r="B34" s="219"/>
      <c r="C34" s="216"/>
      <c r="D34" s="202"/>
      <c r="G34" s="44"/>
      <c r="I34" s="44"/>
      <c r="J34" s="45"/>
      <c r="L34" s="96"/>
      <c r="M34"/>
    </row>
    <row r="35" spans="1:14" ht="12" customHeight="1" x14ac:dyDescent="0.3">
      <c r="A35" s="218"/>
      <c r="B35" s="219"/>
      <c r="C35" s="216"/>
      <c r="D35" s="202"/>
      <c r="G35" s="44"/>
      <c r="I35" s="44"/>
      <c r="J35" s="45"/>
      <c r="L35" s="95"/>
      <c r="M35"/>
    </row>
    <row r="36" spans="1:14" ht="14.4" x14ac:dyDescent="0.3">
      <c r="A36" s="210"/>
      <c r="B36" s="220"/>
      <c r="C36" s="221"/>
      <c r="D36" s="222"/>
      <c r="E36" s="94"/>
      <c r="F36" s="94"/>
      <c r="G36" s="94"/>
      <c r="H36" s="95"/>
      <c r="I36" s="95"/>
      <c r="J36" s="95"/>
      <c r="K36" s="95"/>
      <c r="L36" s="96"/>
      <c r="M36" s="45"/>
      <c r="N36" s="45"/>
    </row>
    <row r="37" spans="1:14" ht="46.8" x14ac:dyDescent="0.3">
      <c r="A37" s="223" t="s">
        <v>375</v>
      </c>
      <c r="B37" s="224"/>
      <c r="C37" s="224"/>
      <c r="D37" s="225"/>
      <c r="E37" s="89"/>
      <c r="F37" s="89"/>
      <c r="G37" s="89"/>
      <c r="J37" s="45"/>
      <c r="K37" s="45"/>
      <c r="L37" s="96"/>
      <c r="M37" s="45"/>
      <c r="N37" s="45"/>
    </row>
    <row r="38" spans="1:14" ht="13.8" x14ac:dyDescent="0.3">
      <c r="A38" s="207"/>
      <c r="B38" s="224"/>
      <c r="C38" s="225"/>
      <c r="D38" s="225"/>
      <c r="E38" s="89"/>
      <c r="F38" s="89"/>
      <c r="G38" s="89"/>
      <c r="J38" s="45"/>
      <c r="K38" s="45"/>
      <c r="L38" s="96"/>
      <c r="M38" s="45"/>
    </row>
    <row r="39" spans="1:14" ht="18" x14ac:dyDescent="0.35">
      <c r="A39" s="212" t="s">
        <v>377</v>
      </c>
      <c r="B39" s="224"/>
      <c r="C39" s="225"/>
      <c r="D39" s="225"/>
      <c r="E39" s="89"/>
      <c r="F39" s="89"/>
      <c r="G39" s="88"/>
      <c r="J39" s="45"/>
      <c r="K39" s="45"/>
      <c r="L39" s="96"/>
      <c r="M39" s="45"/>
    </row>
    <row r="40" spans="1:14" ht="13.8" x14ac:dyDescent="0.3">
      <c r="A40" s="224"/>
      <c r="B40" s="224"/>
      <c r="C40" s="225"/>
      <c r="D40" s="225"/>
      <c r="E40" s="89"/>
      <c r="F40" s="89"/>
      <c r="G40" s="88"/>
      <c r="J40" s="45"/>
      <c r="K40" s="45"/>
      <c r="L40" s="96"/>
    </row>
    <row r="41" spans="1:14" ht="13.8" x14ac:dyDescent="0.3">
      <c r="A41" s="224"/>
      <c r="B41" s="224"/>
      <c r="C41" s="225"/>
      <c r="D41" s="225"/>
      <c r="E41" s="89"/>
      <c r="F41" s="89"/>
      <c r="G41" s="88"/>
      <c r="J41" s="45"/>
      <c r="K41" s="45"/>
    </row>
    <row r="42" spans="1:14" ht="13.8" x14ac:dyDescent="0.3">
      <c r="A42" s="224"/>
      <c r="B42" s="224"/>
      <c r="C42" s="225"/>
      <c r="D42" s="225"/>
      <c r="E42" s="89"/>
      <c r="F42" s="89"/>
      <c r="G42" s="88"/>
    </row>
    <row r="43" spans="1:14" ht="13.8" x14ac:dyDescent="0.3">
      <c r="A43" s="224"/>
      <c r="B43" s="224"/>
      <c r="C43" s="225"/>
      <c r="D43" s="225"/>
      <c r="E43" s="89"/>
      <c r="F43" s="89"/>
      <c r="G43" s="88"/>
    </row>
    <row r="44" spans="1:14" ht="13.8" x14ac:dyDescent="0.3">
      <c r="A44" s="224"/>
      <c r="B44" s="224"/>
      <c r="C44" s="225"/>
      <c r="D44" s="225"/>
      <c r="E44" s="89"/>
      <c r="F44" s="89"/>
      <c r="G44" s="88"/>
    </row>
    <row r="45" spans="1:14" ht="13.8" x14ac:dyDescent="0.3">
      <c r="A45" s="224"/>
      <c r="B45" s="224"/>
      <c r="C45" s="225"/>
      <c r="D45" s="225"/>
      <c r="E45" s="89"/>
      <c r="F45" s="89"/>
      <c r="G45" s="88"/>
    </row>
    <row r="46" spans="1:14" ht="13.8" x14ac:dyDescent="0.3">
      <c r="A46" s="224"/>
      <c r="B46" s="224"/>
      <c r="C46" s="225"/>
      <c r="D46" s="225"/>
      <c r="E46" s="89"/>
      <c r="F46" s="89"/>
      <c r="G46" s="88"/>
    </row>
    <row r="47" spans="1:14" ht="14.4" x14ac:dyDescent="0.3">
      <c r="A47" s="224"/>
      <c r="B47" s="215" t="str">
        <f>'Statistical Breakdown'!H1</f>
        <v>Average</v>
      </c>
      <c r="C47" s="225"/>
      <c r="D47" s="225"/>
      <c r="E47" s="89"/>
      <c r="F47" s="89"/>
      <c r="G47" s="88"/>
      <c r="N47" s="45"/>
    </row>
    <row r="48" spans="1:14" ht="14.4" x14ac:dyDescent="0.3">
      <c r="A48" s="226" t="s">
        <v>105</v>
      </c>
      <c r="B48" s="227">
        <f>'Statistical Breakdown'!H26</f>
        <v>1.75</v>
      </c>
      <c r="C48" s="228" t="s">
        <v>30</v>
      </c>
      <c r="D48" s="225"/>
      <c r="E48" s="89"/>
      <c r="F48" s="89"/>
      <c r="G48" s="88"/>
      <c r="N48" s="45"/>
    </row>
    <row r="49" spans="1:14" ht="14.4" x14ac:dyDescent="0.3">
      <c r="A49" s="226" t="s">
        <v>106</v>
      </c>
      <c r="B49" s="227">
        <f>'Statistical Breakdown'!H30</f>
        <v>2.75</v>
      </c>
      <c r="C49" s="228" t="s">
        <v>30</v>
      </c>
      <c r="D49" s="225"/>
      <c r="E49" s="89"/>
      <c r="F49" s="89"/>
      <c r="G49" s="88"/>
      <c r="N49" s="45"/>
    </row>
    <row r="50" spans="1:14" ht="14.4" x14ac:dyDescent="0.3">
      <c r="A50" s="226" t="s">
        <v>107</v>
      </c>
      <c r="B50" s="227">
        <f>'Statistical Breakdown'!H32</f>
        <v>3.1</v>
      </c>
      <c r="C50" s="228" t="s">
        <v>30</v>
      </c>
      <c r="D50" s="225"/>
      <c r="E50" s="89"/>
      <c r="F50" s="89"/>
      <c r="G50" s="88"/>
      <c r="N50" s="45"/>
    </row>
    <row r="51" spans="1:14" ht="14.4" x14ac:dyDescent="0.3">
      <c r="A51" s="226" t="s">
        <v>108</v>
      </c>
      <c r="B51" s="227">
        <f>'Statistical Breakdown'!H37</f>
        <v>3</v>
      </c>
      <c r="C51" s="228" t="s">
        <v>30</v>
      </c>
      <c r="D51" s="225"/>
      <c r="E51" s="89"/>
      <c r="F51" s="89"/>
      <c r="G51" s="88"/>
      <c r="N51" s="45"/>
    </row>
    <row r="52" spans="1:14" ht="14.4" x14ac:dyDescent="0.3">
      <c r="A52" s="226" t="s">
        <v>109</v>
      </c>
      <c r="B52" s="227">
        <f>'Statistical Breakdown'!H41</f>
        <v>4</v>
      </c>
      <c r="C52" s="228" t="s">
        <v>30</v>
      </c>
      <c r="D52" s="225"/>
      <c r="E52" s="89"/>
      <c r="F52" s="89"/>
      <c r="G52" s="88"/>
    </row>
    <row r="53" spans="1:14" ht="14.4" x14ac:dyDescent="0.3">
      <c r="A53" s="226" t="s">
        <v>110</v>
      </c>
      <c r="B53" s="227">
        <f>'Statistical Breakdown'!H44</f>
        <v>3.5</v>
      </c>
      <c r="C53" s="228" t="s">
        <v>30</v>
      </c>
      <c r="D53" s="225"/>
      <c r="E53" s="89"/>
      <c r="F53" s="89"/>
      <c r="G53" s="88"/>
    </row>
    <row r="54" spans="1:14" ht="14.4" x14ac:dyDescent="0.3">
      <c r="A54" s="229" t="s">
        <v>111</v>
      </c>
      <c r="B54" s="227">
        <f>'Statistical Breakdown'!H52</f>
        <v>3.25</v>
      </c>
      <c r="C54" s="228" t="s">
        <v>30</v>
      </c>
      <c r="D54" s="225"/>
      <c r="E54" s="89"/>
      <c r="F54" s="89"/>
      <c r="G54" s="88"/>
    </row>
    <row r="55" spans="1:14" ht="14.4" x14ac:dyDescent="0.3">
      <c r="A55" s="229" t="s">
        <v>112</v>
      </c>
      <c r="B55" s="227">
        <f>'Statistical Breakdown'!H56</f>
        <v>2.625</v>
      </c>
      <c r="C55" s="228" t="s">
        <v>30</v>
      </c>
      <c r="D55" s="225"/>
      <c r="E55" s="89"/>
      <c r="F55" s="89"/>
      <c r="G55" s="88"/>
    </row>
    <row r="56" spans="1:14" ht="14.4" x14ac:dyDescent="0.3">
      <c r="A56" s="229" t="s">
        <v>113</v>
      </c>
      <c r="B56" s="227">
        <f>'Statistical Breakdown'!H64</f>
        <v>3.6666666666666665</v>
      </c>
      <c r="C56" s="228" t="s">
        <v>30</v>
      </c>
      <c r="D56" s="225"/>
      <c r="E56" s="89"/>
      <c r="F56" s="89"/>
      <c r="G56" s="88"/>
    </row>
    <row r="57" spans="1:14" ht="14.4" x14ac:dyDescent="0.3">
      <c r="A57" s="229" t="s">
        <v>114</v>
      </c>
      <c r="B57" s="227">
        <f>'Statistical Breakdown'!H70</f>
        <v>3.25</v>
      </c>
      <c r="C57" s="228" t="s">
        <v>30</v>
      </c>
      <c r="D57" s="225"/>
      <c r="E57" s="89"/>
      <c r="F57" s="89"/>
      <c r="G57" s="88"/>
    </row>
    <row r="58" spans="1:14" ht="14.4" x14ac:dyDescent="0.3">
      <c r="A58" s="229" t="s">
        <v>115</v>
      </c>
      <c r="B58" s="227">
        <f>'Statistical Breakdown'!H72</f>
        <v>3.5</v>
      </c>
      <c r="C58" s="228" t="s">
        <v>30</v>
      </c>
      <c r="D58" s="225"/>
      <c r="E58" s="89"/>
      <c r="F58" s="89"/>
      <c r="G58" s="88"/>
    </row>
    <row r="59" spans="1:14" ht="14.4" x14ac:dyDescent="0.3">
      <c r="A59" s="229" t="s">
        <v>116</v>
      </c>
      <c r="B59" s="227">
        <f>'Statistical Breakdown'!H79</f>
        <v>4</v>
      </c>
      <c r="C59" s="228" t="s">
        <v>30</v>
      </c>
      <c r="D59" s="225"/>
      <c r="E59" s="89"/>
      <c r="F59" s="89"/>
      <c r="G59" s="88"/>
    </row>
    <row r="60" spans="1:14" ht="14.4" x14ac:dyDescent="0.3">
      <c r="A60" s="229" t="s">
        <v>117</v>
      </c>
      <c r="B60" s="227">
        <f>'Statistical Breakdown'!H81</f>
        <v>4</v>
      </c>
      <c r="C60" s="228" t="s">
        <v>30</v>
      </c>
      <c r="D60" s="225"/>
      <c r="E60" s="89"/>
      <c r="F60" s="89"/>
      <c r="G60" s="88"/>
    </row>
    <row r="61" spans="1:14" ht="14.4" x14ac:dyDescent="0.3">
      <c r="A61" s="229" t="s">
        <v>118</v>
      </c>
      <c r="B61" s="227">
        <f>'Statistical Breakdown'!H83</f>
        <v>2.5</v>
      </c>
      <c r="C61" s="230"/>
      <c r="D61" s="225"/>
      <c r="E61" s="89"/>
      <c r="F61" s="89"/>
      <c r="G61" s="88"/>
    </row>
    <row r="62" spans="1:14" ht="14.4" x14ac:dyDescent="0.3">
      <c r="A62" s="231"/>
      <c r="B62" s="232"/>
      <c r="C62" s="230"/>
      <c r="D62" s="225"/>
      <c r="E62" s="89"/>
      <c r="F62" s="89"/>
      <c r="G62" s="88"/>
    </row>
    <row r="63" spans="1:14" ht="14.4" x14ac:dyDescent="0.3">
      <c r="A63" s="218" t="s">
        <v>448</v>
      </c>
      <c r="B63" s="233">
        <f>SUM(B53:B61)/14</f>
        <v>2.1636904761904758</v>
      </c>
      <c r="C63" s="230"/>
      <c r="D63" s="225"/>
      <c r="E63" s="89"/>
      <c r="F63" s="89"/>
      <c r="G63" s="88"/>
    </row>
    <row r="64" spans="1:14" ht="16.5" customHeight="1" x14ac:dyDescent="0.3">
      <c r="A64" s="218"/>
      <c r="B64" s="233"/>
      <c r="C64" s="230"/>
      <c r="D64" s="225"/>
      <c r="E64" s="89"/>
      <c r="F64" s="89"/>
      <c r="G64" s="88"/>
      <c r="L64" s="95"/>
      <c r="M64"/>
    </row>
    <row r="65" spans="1:11" ht="14.4" x14ac:dyDescent="0.3">
      <c r="A65" s="210"/>
      <c r="B65" s="220"/>
      <c r="C65" s="221"/>
      <c r="D65" s="222"/>
      <c r="E65" s="94"/>
      <c r="F65" s="94"/>
      <c r="G65" s="94"/>
      <c r="H65" s="95"/>
      <c r="I65" s="95"/>
      <c r="J65" s="95"/>
      <c r="K65" s="95"/>
    </row>
    <row r="66" spans="1:11" ht="18" x14ac:dyDescent="0.35">
      <c r="A66" s="212" t="s">
        <v>383</v>
      </c>
      <c r="B66" s="224"/>
      <c r="C66" s="225"/>
      <c r="D66" s="225"/>
      <c r="E66" s="89"/>
      <c r="F66" s="89"/>
      <c r="G66" s="88"/>
    </row>
    <row r="67" spans="1:11" ht="13.8" x14ac:dyDescent="0.3">
      <c r="A67" s="224"/>
      <c r="B67" s="224"/>
      <c r="C67" s="225"/>
      <c r="D67" s="225"/>
      <c r="E67" s="89"/>
      <c r="F67" s="89"/>
      <c r="G67" s="88"/>
    </row>
    <row r="68" spans="1:11" ht="13.8" x14ac:dyDescent="0.3">
      <c r="A68" s="234"/>
      <c r="B68" s="224"/>
      <c r="C68" s="225"/>
      <c r="D68" s="225"/>
      <c r="E68" s="89"/>
      <c r="F68" s="89"/>
      <c r="G68" s="88"/>
    </row>
    <row r="69" spans="1:11" ht="13.8" x14ac:dyDescent="0.3">
      <c r="A69" s="224"/>
      <c r="B69" s="224"/>
      <c r="C69" s="225"/>
      <c r="D69" s="225"/>
      <c r="E69" s="89"/>
      <c r="F69" s="89"/>
      <c r="G69" s="88"/>
    </row>
    <row r="70" spans="1:11" ht="13.8" x14ac:dyDescent="0.3">
      <c r="A70" s="224"/>
      <c r="B70" s="224"/>
      <c r="C70" s="225"/>
      <c r="D70" s="225"/>
      <c r="E70" s="89"/>
      <c r="F70" s="89"/>
      <c r="G70" s="88"/>
    </row>
    <row r="71" spans="1:11" ht="13.8" x14ac:dyDescent="0.3">
      <c r="A71" s="224"/>
      <c r="B71" s="224"/>
      <c r="C71" s="225"/>
      <c r="D71" s="225"/>
      <c r="E71" s="89"/>
      <c r="F71" s="89"/>
      <c r="G71" s="88"/>
    </row>
    <row r="72" spans="1:11" ht="13.8" x14ac:dyDescent="0.3">
      <c r="A72" s="224"/>
      <c r="B72" s="224"/>
      <c r="C72" s="225"/>
      <c r="D72" s="225"/>
      <c r="E72" s="89"/>
      <c r="F72" s="89"/>
      <c r="G72" s="88"/>
    </row>
    <row r="73" spans="1:11" ht="13.8" x14ac:dyDescent="0.3">
      <c r="A73" s="224"/>
      <c r="B73" s="224"/>
      <c r="C73" s="225"/>
      <c r="D73" s="225"/>
      <c r="E73" s="89"/>
      <c r="F73" s="89"/>
      <c r="G73" s="88"/>
    </row>
    <row r="74" spans="1:11" ht="13.8" x14ac:dyDescent="0.3">
      <c r="A74" s="224"/>
      <c r="B74" s="224"/>
      <c r="C74" s="225"/>
      <c r="D74" s="225"/>
      <c r="E74" s="89"/>
      <c r="F74" s="89"/>
      <c r="G74" s="88"/>
      <c r="K74" s="46"/>
    </row>
    <row r="75" spans="1:11" ht="13.8" x14ac:dyDescent="0.3">
      <c r="A75" s="224"/>
      <c r="B75" s="224"/>
      <c r="C75" s="225"/>
      <c r="D75" s="225"/>
      <c r="E75" s="89"/>
      <c r="F75" s="89"/>
      <c r="G75" s="88"/>
      <c r="K75" s="46"/>
    </row>
    <row r="76" spans="1:11" ht="14.4" x14ac:dyDescent="0.3">
      <c r="A76" s="224"/>
      <c r="B76" s="240" t="s">
        <v>22</v>
      </c>
      <c r="C76" s="225"/>
      <c r="D76" s="225"/>
      <c r="E76" s="89"/>
      <c r="F76" s="89"/>
      <c r="G76" s="88"/>
      <c r="K76" s="46"/>
    </row>
    <row r="77" spans="1:11" ht="14.4" x14ac:dyDescent="0.3">
      <c r="A77" s="226" t="s">
        <v>262</v>
      </c>
      <c r="B77" s="227">
        <f>'Statistical Breakdown'!H88</f>
        <v>2.5</v>
      </c>
      <c r="C77" s="262" t="s">
        <v>28</v>
      </c>
      <c r="D77" s="225"/>
      <c r="E77" s="89"/>
      <c r="F77" s="89"/>
      <c r="G77" s="88"/>
    </row>
    <row r="78" spans="1:11" ht="14.4" x14ac:dyDescent="0.3">
      <c r="A78" s="226" t="s">
        <v>266</v>
      </c>
      <c r="B78" s="227">
        <f>'Statistical Breakdown'!H89</f>
        <v>3</v>
      </c>
      <c r="C78" s="262" t="s">
        <v>28</v>
      </c>
      <c r="D78" s="224"/>
      <c r="E78" s="88"/>
      <c r="F78" s="88"/>
      <c r="G78" s="88"/>
    </row>
    <row r="79" spans="1:11" ht="14.4" x14ac:dyDescent="0.3">
      <c r="A79" s="226" t="s">
        <v>270</v>
      </c>
      <c r="B79" s="227">
        <f>'Statistical Breakdown'!H90</f>
        <v>3</v>
      </c>
      <c r="C79" s="262" t="s">
        <v>28</v>
      </c>
      <c r="D79" s="224"/>
      <c r="E79" s="88"/>
      <c r="F79" s="88"/>
      <c r="G79" s="88"/>
    </row>
    <row r="80" spans="1:11" ht="14.4" x14ac:dyDescent="0.3">
      <c r="A80" s="226" t="s">
        <v>274</v>
      </c>
      <c r="B80" s="227">
        <f>'Statistical Breakdown'!H91</f>
        <v>3</v>
      </c>
      <c r="C80" s="262" t="s">
        <v>28</v>
      </c>
      <c r="D80" s="224"/>
      <c r="E80" s="88"/>
      <c r="F80" s="88"/>
      <c r="G80" s="88"/>
    </row>
    <row r="81" spans="1:13" ht="14.4" x14ac:dyDescent="0.3">
      <c r="A81" s="226" t="s">
        <v>278</v>
      </c>
      <c r="B81" s="227">
        <f>'Statistical Breakdown'!H92</f>
        <v>2.5</v>
      </c>
      <c r="C81" s="262" t="s">
        <v>28</v>
      </c>
      <c r="D81" s="224"/>
      <c r="E81" s="88"/>
      <c r="F81" s="88"/>
      <c r="G81" s="88"/>
    </row>
    <row r="82" spans="1:13" ht="14.4" x14ac:dyDescent="0.3">
      <c r="A82" s="226" t="s">
        <v>282</v>
      </c>
      <c r="B82" s="227">
        <f>'Statistical Breakdown'!H93</f>
        <v>2</v>
      </c>
      <c r="C82" s="262" t="s">
        <v>28</v>
      </c>
      <c r="D82" s="225"/>
      <c r="E82" s="89"/>
      <c r="F82" s="89"/>
      <c r="G82" s="88"/>
    </row>
    <row r="83" spans="1:13" ht="14.4" x14ac:dyDescent="0.3">
      <c r="A83" s="226" t="s">
        <v>286</v>
      </c>
      <c r="B83" s="227">
        <f>'Statistical Breakdown'!H94</f>
        <v>4</v>
      </c>
      <c r="C83" s="262" t="s">
        <v>28</v>
      </c>
      <c r="D83" s="225"/>
      <c r="E83" s="89"/>
      <c r="F83" s="89"/>
      <c r="G83" s="88"/>
    </row>
    <row r="84" spans="1:13" ht="14.4" x14ac:dyDescent="0.3">
      <c r="A84" s="226"/>
      <c r="B84" s="227"/>
      <c r="C84" s="235"/>
      <c r="D84" s="225"/>
      <c r="E84" s="89"/>
      <c r="F84" s="89"/>
      <c r="G84" s="88"/>
    </row>
    <row r="85" spans="1:13" ht="14.4" x14ac:dyDescent="0.3">
      <c r="A85" s="236" t="s">
        <v>447</v>
      </c>
      <c r="B85" s="233">
        <f>SUM(B75:B83)/7</f>
        <v>2.8571428571428572</v>
      </c>
      <c r="C85" s="225"/>
      <c r="D85" s="225"/>
      <c r="E85" s="89"/>
      <c r="F85" s="89"/>
      <c r="G85" s="88"/>
    </row>
    <row r="86" spans="1:13" ht="13.8" x14ac:dyDescent="0.3">
      <c r="A86" s="237"/>
      <c r="B86" s="238"/>
      <c r="C86" s="225"/>
      <c r="D86" s="225"/>
      <c r="E86" s="89"/>
      <c r="F86" s="89"/>
      <c r="G86" s="88"/>
    </row>
    <row r="87" spans="1:13" ht="13.8" x14ac:dyDescent="0.3">
      <c r="A87" s="237"/>
      <c r="B87" s="238"/>
      <c r="C87" s="225"/>
      <c r="D87" s="225"/>
      <c r="E87" s="89"/>
      <c r="F87" s="89"/>
      <c r="G87" s="88"/>
    </row>
    <row r="88" spans="1:13" ht="13.8" x14ac:dyDescent="0.3">
      <c r="A88" s="237"/>
      <c r="B88" s="238"/>
      <c r="C88" s="225"/>
      <c r="D88" s="225"/>
      <c r="E88" s="89"/>
      <c r="F88" s="89"/>
      <c r="G88" s="88"/>
    </row>
    <row r="89" spans="1:13" ht="15.75" customHeight="1" x14ac:dyDescent="0.3">
      <c r="A89" s="237"/>
      <c r="B89" s="238"/>
      <c r="C89" s="225"/>
      <c r="D89" s="225"/>
      <c r="E89" s="89"/>
      <c r="F89" s="89"/>
      <c r="G89" s="88"/>
      <c r="L89" s="95"/>
      <c r="M89"/>
    </row>
    <row r="90" spans="1:13" ht="14.4" x14ac:dyDescent="0.3">
      <c r="A90" s="210"/>
      <c r="B90" s="220"/>
      <c r="C90" s="221"/>
      <c r="D90" s="222"/>
      <c r="E90" s="94"/>
      <c r="F90" s="94"/>
      <c r="G90" s="94"/>
      <c r="H90" s="95"/>
      <c r="I90" s="95"/>
      <c r="J90" s="95"/>
      <c r="K90" s="95"/>
    </row>
    <row r="91" spans="1:13" ht="18" x14ac:dyDescent="0.35">
      <c r="A91" s="212" t="s">
        <v>387</v>
      </c>
      <c r="B91" s="224"/>
      <c r="C91" s="225"/>
      <c r="D91" s="225"/>
      <c r="E91" s="89"/>
      <c r="F91" s="89"/>
      <c r="G91" s="88"/>
    </row>
    <row r="92" spans="1:13" ht="13.8" x14ac:dyDescent="0.3">
      <c r="A92" s="207"/>
      <c r="B92" s="224"/>
      <c r="C92" s="225"/>
      <c r="D92" s="225"/>
      <c r="E92" s="89"/>
      <c r="F92" s="89"/>
      <c r="G92" s="88"/>
    </row>
    <row r="93" spans="1:13" ht="13.8" x14ac:dyDescent="0.3">
      <c r="A93" s="224"/>
      <c r="B93" s="224"/>
      <c r="C93" s="225"/>
      <c r="D93" s="225"/>
      <c r="E93" s="89"/>
      <c r="F93" s="89"/>
      <c r="G93" s="88"/>
    </row>
    <row r="94" spans="1:13" ht="13.8" x14ac:dyDescent="0.3">
      <c r="A94" s="224"/>
      <c r="B94" s="224"/>
      <c r="C94" s="225"/>
      <c r="D94" s="225"/>
      <c r="E94" s="89"/>
      <c r="F94" s="89"/>
      <c r="G94" s="88"/>
    </row>
    <row r="95" spans="1:13" ht="13.8" x14ac:dyDescent="0.3">
      <c r="A95" s="224"/>
      <c r="B95" s="224"/>
      <c r="C95" s="225"/>
      <c r="D95" s="225"/>
      <c r="E95" s="89"/>
      <c r="F95" s="89"/>
      <c r="G95" s="88"/>
    </row>
    <row r="96" spans="1:13" ht="13.8" x14ac:dyDescent="0.3">
      <c r="A96" s="224"/>
      <c r="B96" s="224"/>
      <c r="C96" s="225"/>
      <c r="D96" s="225"/>
      <c r="E96" s="89"/>
      <c r="F96" s="89"/>
      <c r="G96" s="88"/>
    </row>
    <row r="97" spans="1:11" ht="13.8" x14ac:dyDescent="0.3">
      <c r="A97" s="224"/>
      <c r="B97" s="224"/>
      <c r="C97" s="225"/>
      <c r="D97" s="225"/>
      <c r="E97" s="89"/>
      <c r="F97" s="89"/>
      <c r="G97" s="88"/>
    </row>
    <row r="98" spans="1:11" ht="13.8" x14ac:dyDescent="0.3">
      <c r="A98" s="224"/>
      <c r="B98" s="224"/>
      <c r="C98" s="225"/>
      <c r="D98" s="225"/>
      <c r="E98" s="89"/>
      <c r="F98" s="89"/>
      <c r="G98" s="88"/>
      <c r="K98" s="46"/>
    </row>
    <row r="99" spans="1:11" ht="13.8" x14ac:dyDescent="0.3">
      <c r="A99" s="224"/>
      <c r="B99" s="224"/>
      <c r="C99" s="225"/>
      <c r="D99" s="225"/>
      <c r="E99" s="89"/>
      <c r="F99" s="89"/>
      <c r="G99" s="88"/>
    </row>
    <row r="100" spans="1:11" ht="13.8" x14ac:dyDescent="0.3">
      <c r="A100" s="224"/>
      <c r="B100" s="224"/>
      <c r="C100" s="225"/>
      <c r="D100" s="225"/>
      <c r="E100" s="89"/>
      <c r="F100" s="89"/>
      <c r="G100" s="88"/>
    </row>
    <row r="101" spans="1:11" ht="13.8" x14ac:dyDescent="0.3">
      <c r="A101" s="224"/>
      <c r="B101" s="224"/>
      <c r="C101" s="225"/>
      <c r="D101" s="225"/>
      <c r="E101" s="89"/>
      <c r="F101" s="89"/>
      <c r="G101" s="88"/>
    </row>
    <row r="102" spans="1:11" ht="14.4" x14ac:dyDescent="0.3">
      <c r="A102" s="224"/>
      <c r="B102" s="240" t="s">
        <v>22</v>
      </c>
      <c r="C102" s="225"/>
      <c r="D102" s="225"/>
      <c r="E102" s="89"/>
      <c r="F102" s="89"/>
      <c r="G102" s="88"/>
    </row>
    <row r="103" spans="1:11" ht="14.4" x14ac:dyDescent="0.3">
      <c r="A103" s="129" t="s">
        <v>290</v>
      </c>
      <c r="B103" s="239">
        <f>'Statistical Breakdown'!H99</f>
        <v>3</v>
      </c>
      <c r="C103" s="262" t="s">
        <v>28</v>
      </c>
      <c r="D103" s="225"/>
      <c r="E103" s="89"/>
      <c r="F103" s="89"/>
      <c r="G103" s="88"/>
    </row>
    <row r="104" spans="1:11" ht="14.4" x14ac:dyDescent="0.3">
      <c r="A104" s="129" t="s">
        <v>294</v>
      </c>
      <c r="B104" s="239">
        <f>'Statistical Breakdown'!H100</f>
        <v>2.5</v>
      </c>
      <c r="C104" s="262" t="s">
        <v>28</v>
      </c>
      <c r="D104" s="225"/>
      <c r="E104" s="89"/>
      <c r="F104" s="89"/>
      <c r="G104" s="88"/>
    </row>
    <row r="105" spans="1:11" ht="14.4" x14ac:dyDescent="0.3">
      <c r="A105" s="129" t="s">
        <v>298</v>
      </c>
      <c r="B105" s="239">
        <f>'Statistical Breakdown'!H101</f>
        <v>3.5</v>
      </c>
      <c r="C105" s="262" t="s">
        <v>28</v>
      </c>
      <c r="D105" s="225"/>
      <c r="E105" s="89"/>
      <c r="F105" s="89"/>
      <c r="G105" s="88"/>
    </row>
    <row r="106" spans="1:11" ht="14.4" x14ac:dyDescent="0.3">
      <c r="A106" s="129" t="s">
        <v>302</v>
      </c>
      <c r="B106" s="239">
        <f>'Statistical Breakdown'!H102</f>
        <v>3.5</v>
      </c>
      <c r="C106" s="262" t="s">
        <v>28</v>
      </c>
      <c r="D106" s="225"/>
      <c r="E106" s="89"/>
      <c r="F106" s="89"/>
      <c r="G106" s="88"/>
    </row>
    <row r="107" spans="1:11" ht="14.4" x14ac:dyDescent="0.3">
      <c r="A107" s="129" t="s">
        <v>306</v>
      </c>
      <c r="B107" s="239">
        <f>'Statistical Breakdown'!H103</f>
        <v>3.5</v>
      </c>
      <c r="C107" s="262" t="s">
        <v>28</v>
      </c>
      <c r="D107" s="225"/>
      <c r="E107" s="89"/>
      <c r="F107" s="89"/>
      <c r="G107" s="88"/>
    </row>
    <row r="108" spans="1:11" ht="14.4" x14ac:dyDescent="0.3">
      <c r="A108" s="129" t="s">
        <v>310</v>
      </c>
      <c r="B108" s="239">
        <f>'Statistical Breakdown'!H104</f>
        <v>2.5</v>
      </c>
      <c r="C108" s="262" t="s">
        <v>28</v>
      </c>
      <c r="D108" s="225"/>
      <c r="E108" s="89"/>
      <c r="F108" s="89"/>
      <c r="G108" s="88"/>
    </row>
    <row r="109" spans="1:11" ht="14.4" x14ac:dyDescent="0.3">
      <c r="A109" s="129" t="s">
        <v>313</v>
      </c>
      <c r="B109" s="239">
        <f>'Statistical Breakdown'!H105</f>
        <v>2.5</v>
      </c>
      <c r="C109" s="262" t="s">
        <v>28</v>
      </c>
      <c r="D109" s="225"/>
      <c r="E109" s="89"/>
      <c r="F109" s="89"/>
      <c r="G109" s="88"/>
    </row>
    <row r="110" spans="1:11" ht="14.4" x14ac:dyDescent="0.3">
      <c r="A110" s="205"/>
      <c r="B110" s="232"/>
      <c r="C110" s="230"/>
      <c r="D110" s="225"/>
      <c r="E110" s="89"/>
      <c r="F110" s="89"/>
      <c r="G110" s="88"/>
    </row>
    <row r="111" spans="1:11" ht="14.4" x14ac:dyDescent="0.3">
      <c r="A111" s="231" t="s">
        <v>449</v>
      </c>
      <c r="B111" s="233">
        <f>SUM(B101:B109)/7</f>
        <v>3</v>
      </c>
      <c r="C111" s="230"/>
      <c r="D111" s="225"/>
      <c r="E111" s="89"/>
      <c r="F111" s="89"/>
      <c r="G111" s="88"/>
    </row>
    <row r="112" spans="1:11" ht="14.4" x14ac:dyDescent="0.3">
      <c r="A112" s="231"/>
      <c r="B112" s="233"/>
      <c r="C112" s="230"/>
      <c r="D112" s="225"/>
      <c r="E112" s="89"/>
      <c r="F112" s="89"/>
      <c r="G112" s="88"/>
    </row>
    <row r="113" spans="1:13" ht="14.4" x14ac:dyDescent="0.3">
      <c r="A113" s="237"/>
      <c r="B113" s="233"/>
      <c r="C113" s="225"/>
      <c r="D113" s="225"/>
      <c r="E113" s="89"/>
      <c r="F113" s="89"/>
      <c r="G113" s="88"/>
    </row>
    <row r="114" spans="1:13" ht="13.8" x14ac:dyDescent="0.3">
      <c r="A114" s="237"/>
      <c r="B114" s="224"/>
      <c r="C114" s="225"/>
      <c r="D114" s="225"/>
      <c r="E114" s="89"/>
      <c r="F114" s="89"/>
      <c r="G114" s="88"/>
    </row>
    <row r="115" spans="1:13" ht="14.4" x14ac:dyDescent="0.3">
      <c r="A115" s="237"/>
      <c r="B115" s="224"/>
      <c r="C115" s="225"/>
      <c r="D115" s="225"/>
      <c r="E115" s="89"/>
      <c r="F115" s="89"/>
      <c r="G115" s="88"/>
      <c r="L115" s="95"/>
      <c r="M115"/>
    </row>
    <row r="116" spans="1:13" ht="14.4" x14ac:dyDescent="0.3">
      <c r="A116" s="210"/>
      <c r="B116" s="220"/>
      <c r="C116" s="221"/>
      <c r="D116" s="222"/>
      <c r="E116" s="94"/>
      <c r="F116" s="94"/>
      <c r="G116" s="94"/>
      <c r="H116" s="95"/>
      <c r="I116" s="95"/>
      <c r="J116" s="95"/>
      <c r="K116" s="95"/>
    </row>
    <row r="117" spans="1:13" ht="18" x14ac:dyDescent="0.35">
      <c r="A117" s="212" t="s">
        <v>388</v>
      </c>
      <c r="B117" s="224"/>
      <c r="C117" s="225"/>
      <c r="D117" s="225"/>
      <c r="E117" s="89"/>
      <c r="F117" s="89"/>
      <c r="G117" s="88"/>
    </row>
    <row r="118" spans="1:13" ht="13.8" x14ac:dyDescent="0.3">
      <c r="A118" s="207"/>
      <c r="B118" s="224"/>
      <c r="C118" s="225"/>
      <c r="D118" s="202"/>
      <c r="K118" s="46"/>
    </row>
    <row r="119" spans="1:13" ht="13.8" x14ac:dyDescent="0.3">
      <c r="A119" s="224"/>
      <c r="B119" s="224"/>
      <c r="C119" s="225"/>
      <c r="D119" s="202"/>
      <c r="K119" s="46"/>
    </row>
    <row r="120" spans="1:13" ht="13.8" x14ac:dyDescent="0.3">
      <c r="A120" s="224"/>
      <c r="B120" s="224"/>
      <c r="C120" s="225"/>
      <c r="D120" s="202"/>
      <c r="K120" s="46"/>
    </row>
    <row r="121" spans="1:13" ht="13.8" x14ac:dyDescent="0.3">
      <c r="A121" s="224"/>
      <c r="B121" s="224"/>
      <c r="C121" s="225"/>
      <c r="D121" s="202"/>
    </row>
    <row r="122" spans="1:13" ht="13.8" x14ac:dyDescent="0.3">
      <c r="A122" s="224"/>
      <c r="B122" s="224"/>
      <c r="C122" s="225"/>
      <c r="D122" s="202"/>
    </row>
    <row r="123" spans="1:13" ht="13.8" x14ac:dyDescent="0.3">
      <c r="A123" s="224"/>
      <c r="B123" s="224"/>
      <c r="C123" s="225"/>
      <c r="D123" s="202"/>
    </row>
    <row r="124" spans="1:13" ht="13.8" x14ac:dyDescent="0.3">
      <c r="A124" s="224"/>
      <c r="B124" s="224"/>
      <c r="C124" s="225"/>
      <c r="D124" s="202"/>
    </row>
    <row r="125" spans="1:13" ht="13.8" x14ac:dyDescent="0.3">
      <c r="A125" s="224"/>
      <c r="B125" s="224"/>
      <c r="C125" s="225"/>
      <c r="D125" s="202"/>
    </row>
    <row r="126" spans="1:13" ht="13.8" x14ac:dyDescent="0.3">
      <c r="A126" s="224"/>
      <c r="B126" s="224"/>
      <c r="C126" s="225"/>
      <c r="D126" s="202"/>
    </row>
    <row r="127" spans="1:13" ht="13.8" x14ac:dyDescent="0.3">
      <c r="A127" s="224"/>
      <c r="B127" s="224"/>
      <c r="C127" s="225"/>
      <c r="D127" s="202"/>
    </row>
    <row r="128" spans="1:13" ht="13.8" x14ac:dyDescent="0.3">
      <c r="A128" s="224"/>
      <c r="B128" s="224"/>
      <c r="C128" s="225"/>
      <c r="D128" s="202"/>
    </row>
    <row r="129" spans="1:4" ht="13.8" x14ac:dyDescent="0.3">
      <c r="A129" s="224"/>
      <c r="B129" s="224"/>
      <c r="C129" s="225"/>
      <c r="D129" s="202"/>
    </row>
    <row r="130" spans="1:4" ht="13.8" x14ac:dyDescent="0.3">
      <c r="A130" s="224"/>
      <c r="B130" s="224"/>
      <c r="C130" s="225"/>
      <c r="D130" s="202"/>
    </row>
    <row r="131" spans="1:4" ht="14.4" x14ac:dyDescent="0.3">
      <c r="A131" s="224"/>
      <c r="B131" s="230" t="s">
        <v>22</v>
      </c>
      <c r="C131" s="225"/>
      <c r="D131" s="202"/>
    </row>
    <row r="132" spans="1:4" ht="14.4" x14ac:dyDescent="0.3">
      <c r="A132" s="129" t="s">
        <v>317</v>
      </c>
      <c r="B132" s="239">
        <f>'Statistical Breakdown'!H111</f>
        <v>4</v>
      </c>
      <c r="C132" s="228" t="s">
        <v>28</v>
      </c>
      <c r="D132" s="202"/>
    </row>
    <row r="133" spans="1:4" ht="14.4" x14ac:dyDescent="0.3">
      <c r="A133" s="129" t="s">
        <v>321</v>
      </c>
      <c r="B133" s="239">
        <f>'Statistical Breakdown'!H112</f>
        <v>3.5555555555555554</v>
      </c>
      <c r="C133" s="262" t="s">
        <v>28</v>
      </c>
      <c r="D133" s="202"/>
    </row>
    <row r="134" spans="1:4" ht="14.4" x14ac:dyDescent="0.3">
      <c r="A134" s="129" t="s">
        <v>348</v>
      </c>
      <c r="B134" s="239">
        <f>'Statistical Breakdown'!H121</f>
        <v>3.5</v>
      </c>
      <c r="C134" s="262" t="s">
        <v>28</v>
      </c>
      <c r="D134" s="202"/>
    </row>
    <row r="135" spans="1:4" ht="14.4" x14ac:dyDescent="0.3">
      <c r="A135" s="129" t="s">
        <v>352</v>
      </c>
      <c r="B135" s="239">
        <f>'Statistical Breakdown'!H122</f>
        <v>3.5</v>
      </c>
      <c r="C135" s="262" t="s">
        <v>28</v>
      </c>
      <c r="D135" s="202"/>
    </row>
    <row r="136" spans="1:4" ht="14.4" x14ac:dyDescent="0.3">
      <c r="A136" s="129" t="s">
        <v>356</v>
      </c>
      <c r="B136" s="239">
        <f>'Statistical Breakdown'!H123</f>
        <v>2.5</v>
      </c>
      <c r="C136" s="262" t="s">
        <v>28</v>
      </c>
      <c r="D136" s="202"/>
    </row>
    <row r="137" spans="1:4" ht="14.4" x14ac:dyDescent="0.3">
      <c r="A137" s="129" t="s">
        <v>360</v>
      </c>
      <c r="B137" s="239">
        <f>'Statistical Breakdown'!H124</f>
        <v>2.5</v>
      </c>
      <c r="C137" s="262" t="s">
        <v>28</v>
      </c>
      <c r="D137" s="202"/>
    </row>
    <row r="138" spans="1:4" ht="14.4" x14ac:dyDescent="0.3">
      <c r="A138" s="205"/>
      <c r="B138" s="239"/>
      <c r="C138" s="230"/>
      <c r="D138" s="202"/>
    </row>
    <row r="139" spans="1:4" ht="14.4" x14ac:dyDescent="0.3">
      <c r="A139" s="226"/>
      <c r="B139" s="226"/>
      <c r="C139" s="230"/>
      <c r="D139" s="202"/>
    </row>
    <row r="140" spans="1:4" ht="14.4" x14ac:dyDescent="0.3">
      <c r="A140" s="231" t="s">
        <v>450</v>
      </c>
      <c r="B140" s="233">
        <f>SUM(B130:B138)/6</f>
        <v>3.2592592592592595</v>
      </c>
      <c r="C140" s="230"/>
      <c r="D140" s="202"/>
    </row>
    <row r="141" spans="1:4" ht="14.4" x14ac:dyDescent="0.3">
      <c r="A141" s="226"/>
      <c r="B141" s="226"/>
      <c r="C141" s="230"/>
      <c r="D141" s="202"/>
    </row>
    <row r="142" spans="1:4" ht="14.4" x14ac:dyDescent="0.3">
      <c r="A142" s="226"/>
      <c r="B142" s="226"/>
      <c r="C142" s="230"/>
      <c r="D142" s="202"/>
    </row>
    <row r="143" spans="1:4" ht="13.8" x14ac:dyDescent="0.3">
      <c r="A143" s="224"/>
      <c r="B143" s="224"/>
      <c r="C143" s="225"/>
      <c r="D143" s="202"/>
    </row>
    <row r="144" spans="1:4" ht="13.8" x14ac:dyDescent="0.3">
      <c r="A144" s="207"/>
      <c r="B144" s="224"/>
      <c r="C144" s="225"/>
      <c r="D144" s="202"/>
    </row>
    <row r="145" spans="1:13" ht="13.8" x14ac:dyDescent="0.3">
      <c r="A145" s="207"/>
      <c r="B145" s="224"/>
      <c r="C145" s="225"/>
      <c r="D145" s="202"/>
    </row>
    <row r="146" spans="1:13" ht="14.4" x14ac:dyDescent="0.3">
      <c r="A146" s="207"/>
      <c r="B146" s="207"/>
      <c r="C146" s="202"/>
      <c r="D146" s="202"/>
      <c r="L146" s="95"/>
      <c r="M146"/>
    </row>
    <row r="147" spans="1:13" ht="14.4" x14ac:dyDescent="0.3">
      <c r="A147" s="210"/>
      <c r="B147" s="220"/>
      <c r="C147" s="221"/>
      <c r="D147" s="222"/>
      <c r="E147" s="94"/>
      <c r="F147" s="94"/>
      <c r="G147" s="94"/>
      <c r="H147" s="95"/>
      <c r="I147" s="95"/>
      <c r="J147" s="95"/>
      <c r="K147" s="95"/>
      <c r="L147"/>
      <c r="M147"/>
    </row>
    <row r="148" spans="1:13" ht="14.4" x14ac:dyDescent="0.3">
      <c r="L148"/>
    </row>
    <row r="149" spans="1:13" ht="14.4" x14ac:dyDescent="0.3">
      <c r="L149"/>
    </row>
    <row r="150" spans="1:13" ht="14.4" x14ac:dyDescent="0.3">
      <c r="L150"/>
    </row>
    <row r="151" spans="1:13" ht="14.4" x14ac:dyDescent="0.3">
      <c r="L151"/>
    </row>
    <row r="152" spans="1:13" ht="14.4" x14ac:dyDescent="0.3">
      <c r="L152"/>
    </row>
    <row r="153" spans="1:13" ht="14.4" x14ac:dyDescent="0.3">
      <c r="A153" s="47"/>
      <c r="B153" s="47"/>
      <c r="L153"/>
    </row>
    <row r="154" spans="1:13" ht="14.4" x14ac:dyDescent="0.3">
      <c r="A154" s="47"/>
      <c r="B154" s="47"/>
      <c r="L154"/>
    </row>
    <row r="155" spans="1:13" ht="14.4" x14ac:dyDescent="0.3">
      <c r="A155" s="47"/>
      <c r="B155" s="47"/>
      <c r="L155"/>
    </row>
    <row r="156" spans="1:13" ht="14.4" x14ac:dyDescent="0.3">
      <c r="A156" s="47"/>
      <c r="B156" s="47"/>
      <c r="L156"/>
    </row>
    <row r="157" spans="1:13" ht="14.4" x14ac:dyDescent="0.3">
      <c r="A157" s="47"/>
      <c r="B157" s="47"/>
      <c r="L157"/>
    </row>
    <row r="158" spans="1:13" ht="14.4" x14ac:dyDescent="0.3">
      <c r="A158" s="47"/>
      <c r="B158" s="47"/>
      <c r="L158"/>
    </row>
    <row r="159" spans="1:13" ht="14.4" x14ac:dyDescent="0.3">
      <c r="A159" s="47"/>
      <c r="B159" s="47"/>
      <c r="L159"/>
    </row>
    <row r="160" spans="1:13" ht="14.4" x14ac:dyDescent="0.3">
      <c r="A160" s="47"/>
      <c r="B160" s="47"/>
      <c r="L160"/>
    </row>
    <row r="161" spans="1:12" ht="14.4" x14ac:dyDescent="0.3">
      <c r="A161" s="47"/>
      <c r="B161" s="47"/>
      <c r="L161"/>
    </row>
    <row r="162" spans="1:12" ht="14.4" x14ac:dyDescent="0.3">
      <c r="A162" s="47"/>
      <c r="B162" s="47"/>
      <c r="L162"/>
    </row>
    <row r="163" spans="1:12" ht="14.4" x14ac:dyDescent="0.3">
      <c r="A163" s="47"/>
      <c r="B163" s="47"/>
      <c r="L163"/>
    </row>
    <row r="164" spans="1:12" ht="14.4" x14ac:dyDescent="0.3">
      <c r="A164" s="47"/>
      <c r="B164" s="47"/>
      <c r="L164"/>
    </row>
    <row r="165" spans="1:12" ht="14.4" x14ac:dyDescent="0.3">
      <c r="A165" s="47"/>
      <c r="B165" s="47"/>
      <c r="L165"/>
    </row>
    <row r="166" spans="1:12" ht="14.4" x14ac:dyDescent="0.3">
      <c r="A166" s="47"/>
      <c r="B166" s="47"/>
      <c r="L166"/>
    </row>
    <row r="167" spans="1:12" ht="14.4" x14ac:dyDescent="0.3">
      <c r="A167" s="47"/>
      <c r="B167" s="47"/>
      <c r="L167"/>
    </row>
    <row r="168" spans="1:12" ht="14.4" x14ac:dyDescent="0.3">
      <c r="A168" s="47"/>
      <c r="B168" s="47"/>
      <c r="L168"/>
    </row>
    <row r="169" spans="1:12" ht="14.4" x14ac:dyDescent="0.3">
      <c r="A169" s="47"/>
      <c r="B169" s="47"/>
      <c r="L169"/>
    </row>
    <row r="170" spans="1:12" ht="14.4" x14ac:dyDescent="0.3">
      <c r="A170" s="47"/>
      <c r="B170" s="47"/>
      <c r="L170"/>
    </row>
    <row r="171" spans="1:12" ht="14.4" x14ac:dyDescent="0.3">
      <c r="A171" s="47"/>
      <c r="B171" s="47"/>
      <c r="L171"/>
    </row>
    <row r="172" spans="1:12" ht="14.4" x14ac:dyDescent="0.3">
      <c r="A172" s="47"/>
      <c r="B172" s="47"/>
      <c r="L172"/>
    </row>
    <row r="173" spans="1:12" ht="14.4" x14ac:dyDescent="0.3">
      <c r="A173" s="47"/>
      <c r="B173" s="47"/>
      <c r="L173"/>
    </row>
    <row r="174" spans="1:12" ht="14.4" x14ac:dyDescent="0.3">
      <c r="A174" s="47"/>
      <c r="B174" s="47"/>
      <c r="L174"/>
    </row>
    <row r="175" spans="1:12" ht="14.4" x14ac:dyDescent="0.3">
      <c r="A175" s="47"/>
      <c r="B175" s="47"/>
      <c r="L175"/>
    </row>
    <row r="176" spans="1:12" ht="14.4" x14ac:dyDescent="0.3">
      <c r="A176" s="47"/>
      <c r="B176" s="47"/>
      <c r="L176"/>
    </row>
    <row r="177" spans="1:12" ht="14.4" x14ac:dyDescent="0.3">
      <c r="A177" s="48"/>
      <c r="B177" s="47"/>
      <c r="L177"/>
    </row>
    <row r="178" spans="1:12" ht="14.4" x14ac:dyDescent="0.3">
      <c r="A178" s="49"/>
      <c r="L178"/>
    </row>
    <row r="179" spans="1:12" ht="14.4" x14ac:dyDescent="0.3">
      <c r="A179" s="49"/>
      <c r="L179"/>
    </row>
    <row r="180" spans="1:12" ht="14.4" x14ac:dyDescent="0.3">
      <c r="A180" s="49"/>
      <c r="L180"/>
    </row>
    <row r="181" spans="1:12" ht="14.4" x14ac:dyDescent="0.3">
      <c r="A181" s="49"/>
      <c r="L181"/>
    </row>
    <row r="182" spans="1:12" ht="14.4" x14ac:dyDescent="0.3">
      <c r="A182" s="49"/>
      <c r="L182"/>
    </row>
    <row r="183" spans="1:12" ht="14.4" x14ac:dyDescent="0.3">
      <c r="A183" s="49"/>
      <c r="L183"/>
    </row>
    <row r="184" spans="1:12" ht="14.4" x14ac:dyDescent="0.3">
      <c r="A184" s="49"/>
      <c r="L184"/>
    </row>
    <row r="185" spans="1:12" ht="14.4" x14ac:dyDescent="0.3">
      <c r="A185" s="49"/>
      <c r="L185"/>
    </row>
    <row r="186" spans="1:12" ht="14.4" x14ac:dyDescent="0.3">
      <c r="A186" s="49"/>
      <c r="L186"/>
    </row>
    <row r="187" spans="1:12" ht="14.4" x14ac:dyDescent="0.3">
      <c r="A187" s="49"/>
      <c r="L187"/>
    </row>
    <row r="188" spans="1:12" ht="14.4" x14ac:dyDescent="0.3">
      <c r="A188" s="49"/>
      <c r="L188"/>
    </row>
    <row r="189" spans="1:12" ht="14.4" x14ac:dyDescent="0.3">
      <c r="A189" s="49"/>
      <c r="L189"/>
    </row>
    <row r="190" spans="1:12" ht="14.4" x14ac:dyDescent="0.3">
      <c r="A190" s="49"/>
      <c r="L190"/>
    </row>
    <row r="191" spans="1:12" ht="14.4" x14ac:dyDescent="0.3">
      <c r="A191" s="49"/>
      <c r="L191"/>
    </row>
    <row r="192" spans="1:12" ht="14.4" x14ac:dyDescent="0.3">
      <c r="A192" s="49"/>
      <c r="L192"/>
    </row>
    <row r="193" spans="1:12" ht="14.4" x14ac:dyDescent="0.3">
      <c r="A193" s="49"/>
      <c r="L193"/>
    </row>
    <row r="194" spans="1:12" ht="14.4" x14ac:dyDescent="0.3">
      <c r="A194" s="49"/>
      <c r="L194"/>
    </row>
    <row r="195" spans="1:12" ht="14.4" x14ac:dyDescent="0.3">
      <c r="A195" s="49"/>
      <c r="L195"/>
    </row>
    <row r="196" spans="1:12" ht="14.4" x14ac:dyDescent="0.3">
      <c r="A196" s="49"/>
      <c r="L196"/>
    </row>
    <row r="197" spans="1:12" ht="14.4" x14ac:dyDescent="0.3">
      <c r="A197" s="49"/>
      <c r="L197"/>
    </row>
    <row r="198" spans="1:12" ht="14.4" x14ac:dyDescent="0.3">
      <c r="A198" s="49"/>
      <c r="L198"/>
    </row>
    <row r="199" spans="1:12" ht="14.4" x14ac:dyDescent="0.3">
      <c r="A199" s="49"/>
      <c r="L199"/>
    </row>
    <row r="200" spans="1:12" ht="14.4" x14ac:dyDescent="0.3">
      <c r="A200" s="49"/>
      <c r="L200"/>
    </row>
    <row r="201" spans="1:12" ht="14.4" x14ac:dyDescent="0.3">
      <c r="A201" s="49"/>
      <c r="L201"/>
    </row>
    <row r="202" spans="1:12" ht="14.4" x14ac:dyDescent="0.3">
      <c r="A202" s="49"/>
      <c r="L202"/>
    </row>
    <row r="203" spans="1:12" ht="14.4" x14ac:dyDescent="0.3">
      <c r="A203" s="49"/>
      <c r="L203"/>
    </row>
    <row r="204" spans="1:12" ht="14.4" x14ac:dyDescent="0.3">
      <c r="A204" s="49"/>
      <c r="L204"/>
    </row>
    <row r="205" spans="1:12" ht="14.4" x14ac:dyDescent="0.3">
      <c r="A205" s="49"/>
      <c r="L205"/>
    </row>
    <row r="206" spans="1:12" ht="14.4" x14ac:dyDescent="0.3">
      <c r="A206" s="49"/>
      <c r="L206"/>
    </row>
    <row r="207" spans="1:12" ht="14.4" x14ac:dyDescent="0.3">
      <c r="A207" s="49"/>
      <c r="L207"/>
    </row>
    <row r="208" spans="1:12" ht="14.4" x14ac:dyDescent="0.3">
      <c r="A208" s="49"/>
      <c r="L208"/>
    </row>
    <row r="209" spans="1:12" ht="14.4" x14ac:dyDescent="0.3">
      <c r="A209" s="49"/>
      <c r="L209"/>
    </row>
    <row r="210" spans="1:12" ht="14.4" x14ac:dyDescent="0.3">
      <c r="A210" s="49"/>
      <c r="L210"/>
    </row>
    <row r="211" spans="1:12" ht="14.4" x14ac:dyDescent="0.3">
      <c r="A211" s="49"/>
      <c r="L211"/>
    </row>
    <row r="212" spans="1:12" ht="14.4" x14ac:dyDescent="0.3">
      <c r="A212" s="49"/>
      <c r="L212"/>
    </row>
    <row r="213" spans="1:12" ht="14.4" x14ac:dyDescent="0.3">
      <c r="A213" s="49"/>
      <c r="L213"/>
    </row>
    <row r="214" spans="1:12" ht="14.4" x14ac:dyDescent="0.3">
      <c r="A214" s="49"/>
      <c r="L214"/>
    </row>
    <row r="215" spans="1:12" ht="14.4" x14ac:dyDescent="0.3">
      <c r="A215" s="49"/>
      <c r="K215"/>
      <c r="L215"/>
    </row>
    <row r="216" spans="1:12" ht="14.4" x14ac:dyDescent="0.3">
      <c r="A216" s="49"/>
      <c r="K216"/>
      <c r="L216"/>
    </row>
    <row r="217" spans="1:12" ht="14.4" x14ac:dyDescent="0.3">
      <c r="A217" s="49"/>
      <c r="K217"/>
      <c r="L217"/>
    </row>
    <row r="218" spans="1:12" ht="14.4" x14ac:dyDescent="0.3">
      <c r="K218"/>
      <c r="L218"/>
    </row>
    <row r="219" spans="1:12" ht="14.4" x14ac:dyDescent="0.3">
      <c r="K219"/>
      <c r="L219"/>
    </row>
    <row r="220" spans="1:12" ht="14.4" x14ac:dyDescent="0.3">
      <c r="K220"/>
      <c r="L220"/>
    </row>
    <row r="221" spans="1:12" ht="14.4" x14ac:dyDescent="0.3">
      <c r="K221"/>
      <c r="L221"/>
    </row>
    <row r="222" spans="1:12" ht="14.4" x14ac:dyDescent="0.3">
      <c r="K222"/>
      <c r="L222"/>
    </row>
    <row r="223" spans="1:12" ht="14.4" x14ac:dyDescent="0.3">
      <c r="K223"/>
      <c r="L223"/>
    </row>
    <row r="224" spans="1:12" ht="14.4" x14ac:dyDescent="0.3">
      <c r="K224"/>
      <c r="L224"/>
    </row>
    <row r="225" spans="11:12" ht="14.4" x14ac:dyDescent="0.3">
      <c r="K225"/>
      <c r="L225"/>
    </row>
    <row r="226" spans="11:12" ht="14.4" x14ac:dyDescent="0.3">
      <c r="K226"/>
      <c r="L226"/>
    </row>
    <row r="227" spans="11:12" ht="14.4" x14ac:dyDescent="0.3">
      <c r="K227"/>
      <c r="L227"/>
    </row>
    <row r="228" spans="11:12" ht="14.4" x14ac:dyDescent="0.3">
      <c r="K228"/>
      <c r="L228"/>
    </row>
    <row r="229" spans="11:12" ht="14.4" x14ac:dyDescent="0.3">
      <c r="K229"/>
      <c r="L229"/>
    </row>
    <row r="230" spans="11:12" ht="14.4" x14ac:dyDescent="0.3">
      <c r="K230"/>
      <c r="L230"/>
    </row>
    <row r="231" spans="11:12" ht="14.4" x14ac:dyDescent="0.3">
      <c r="K231"/>
      <c r="L231"/>
    </row>
    <row r="232" spans="11:12" ht="14.4" x14ac:dyDescent="0.3">
      <c r="K232"/>
      <c r="L232"/>
    </row>
    <row r="233" spans="11:12" ht="14.4" x14ac:dyDescent="0.3">
      <c r="K233"/>
      <c r="L233"/>
    </row>
    <row r="234" spans="11:12" ht="14.4" x14ac:dyDescent="0.3">
      <c r="K234"/>
      <c r="L234"/>
    </row>
    <row r="235" spans="11:12" ht="14.4" x14ac:dyDescent="0.3">
      <c r="K235"/>
      <c r="L235"/>
    </row>
    <row r="236" spans="11:12" ht="14.4" x14ac:dyDescent="0.3">
      <c r="K236"/>
      <c r="L236"/>
    </row>
    <row r="237" spans="11:12" ht="14.4" x14ac:dyDescent="0.3">
      <c r="K237"/>
      <c r="L237"/>
    </row>
    <row r="238" spans="11:12" ht="14.4" x14ac:dyDescent="0.3">
      <c r="K238"/>
      <c r="L238"/>
    </row>
    <row r="239" spans="11:12" ht="14.4" x14ac:dyDescent="0.3">
      <c r="K239"/>
      <c r="L239"/>
    </row>
    <row r="240" spans="11:12" ht="14.4" x14ac:dyDescent="0.3">
      <c r="K240"/>
      <c r="L240"/>
    </row>
    <row r="241" spans="11:12" ht="14.4" x14ac:dyDescent="0.3">
      <c r="K241"/>
      <c r="L241"/>
    </row>
    <row r="242" spans="11:12" ht="14.4" x14ac:dyDescent="0.3">
      <c r="K242"/>
      <c r="L242"/>
    </row>
    <row r="243" spans="11:12" ht="14.4" x14ac:dyDescent="0.3">
      <c r="K243"/>
      <c r="L243"/>
    </row>
    <row r="244" spans="11:12" ht="14.4" x14ac:dyDescent="0.3">
      <c r="K244"/>
      <c r="L244"/>
    </row>
    <row r="245" spans="11:12" ht="14.4" x14ac:dyDescent="0.3">
      <c r="K245"/>
      <c r="L245"/>
    </row>
    <row r="246" spans="11:12" ht="14.4" x14ac:dyDescent="0.3">
      <c r="K246"/>
      <c r="L246"/>
    </row>
    <row r="247" spans="11:12" ht="14.4" x14ac:dyDescent="0.3">
      <c r="K247"/>
      <c r="L247"/>
    </row>
    <row r="248" spans="11:12" ht="14.4" x14ac:dyDescent="0.3">
      <c r="K248"/>
      <c r="L248"/>
    </row>
    <row r="249" spans="11:12" ht="14.4" x14ac:dyDescent="0.3">
      <c r="K249"/>
      <c r="L249"/>
    </row>
    <row r="250" spans="11:12" ht="14.4" x14ac:dyDescent="0.3">
      <c r="K250"/>
      <c r="L250"/>
    </row>
    <row r="251" spans="11:12" ht="14.4" x14ac:dyDescent="0.3">
      <c r="K251"/>
      <c r="L251"/>
    </row>
    <row r="252" spans="11:12" ht="14.4" x14ac:dyDescent="0.3">
      <c r="K252"/>
      <c r="L252"/>
    </row>
    <row r="253" spans="11:12" ht="14.4" x14ac:dyDescent="0.3">
      <c r="K253"/>
      <c r="L253"/>
    </row>
    <row r="254" spans="11:12" ht="14.4" x14ac:dyDescent="0.3">
      <c r="K254"/>
      <c r="L254"/>
    </row>
    <row r="255" spans="11:12" ht="14.4" x14ac:dyDescent="0.3">
      <c r="K255"/>
      <c r="L255"/>
    </row>
    <row r="256" spans="11:12" ht="14.4" x14ac:dyDescent="0.3">
      <c r="K256"/>
      <c r="L256"/>
    </row>
    <row r="257" spans="11:12" ht="14.4" x14ac:dyDescent="0.3">
      <c r="K257"/>
      <c r="L257"/>
    </row>
    <row r="258" spans="11:12" ht="14.4" x14ac:dyDescent="0.3">
      <c r="K258"/>
      <c r="L258"/>
    </row>
    <row r="259" spans="11:12" ht="14.4" x14ac:dyDescent="0.3">
      <c r="K259"/>
      <c r="L259"/>
    </row>
    <row r="260" spans="11:12" ht="14.4" x14ac:dyDescent="0.3">
      <c r="K260"/>
      <c r="L260"/>
    </row>
    <row r="261" spans="11:12" ht="14.4" x14ac:dyDescent="0.3">
      <c r="K261"/>
      <c r="L261"/>
    </row>
    <row r="262" spans="11:12" ht="14.4" x14ac:dyDescent="0.3">
      <c r="K262"/>
      <c r="L262"/>
    </row>
    <row r="263" spans="11:12" ht="14.4" x14ac:dyDescent="0.3">
      <c r="K263"/>
      <c r="L263"/>
    </row>
    <row r="264" spans="11:12" ht="14.4" x14ac:dyDescent="0.3">
      <c r="K264"/>
      <c r="L264"/>
    </row>
    <row r="265" spans="11:12" ht="14.4" x14ac:dyDescent="0.3">
      <c r="K265"/>
      <c r="L265"/>
    </row>
    <row r="266" spans="11:12" ht="14.4" x14ac:dyDescent="0.3">
      <c r="K266"/>
      <c r="L266"/>
    </row>
    <row r="267" spans="11:12" ht="14.4" x14ac:dyDescent="0.3">
      <c r="K267"/>
      <c r="L267"/>
    </row>
    <row r="268" spans="11:12" ht="14.4" x14ac:dyDescent="0.3">
      <c r="K268"/>
      <c r="L268"/>
    </row>
    <row r="269" spans="11:12" ht="14.4" x14ac:dyDescent="0.3">
      <c r="K269"/>
      <c r="L269"/>
    </row>
    <row r="270" spans="11:12" ht="14.4" x14ac:dyDescent="0.3">
      <c r="K270"/>
      <c r="L270"/>
    </row>
    <row r="271" spans="11:12" ht="14.4" x14ac:dyDescent="0.3">
      <c r="K271"/>
      <c r="L271"/>
    </row>
    <row r="272" spans="11:12" ht="14.4" x14ac:dyDescent="0.3">
      <c r="K272"/>
      <c r="L272"/>
    </row>
    <row r="273" spans="11:12" ht="14.4" x14ac:dyDescent="0.3">
      <c r="K273"/>
      <c r="L273"/>
    </row>
    <row r="274" spans="11:12" ht="14.4" x14ac:dyDescent="0.3">
      <c r="K274"/>
      <c r="L274"/>
    </row>
    <row r="275" spans="11:12" ht="14.4" x14ac:dyDescent="0.3">
      <c r="K275"/>
      <c r="L275"/>
    </row>
    <row r="276" spans="11:12" ht="14.4" x14ac:dyDescent="0.3">
      <c r="K276"/>
      <c r="L276"/>
    </row>
    <row r="277" spans="11:12" ht="14.4" x14ac:dyDescent="0.3">
      <c r="K277"/>
      <c r="L277"/>
    </row>
    <row r="278" spans="11:12" ht="14.4" x14ac:dyDescent="0.3">
      <c r="K278"/>
      <c r="L278"/>
    </row>
    <row r="279" spans="11:12" ht="14.4" x14ac:dyDescent="0.3">
      <c r="K279"/>
      <c r="L279"/>
    </row>
    <row r="280" spans="11:12" ht="14.4" x14ac:dyDescent="0.3">
      <c r="K280"/>
      <c r="L280"/>
    </row>
    <row r="281" spans="11:12" ht="14.4" x14ac:dyDescent="0.3">
      <c r="K281"/>
      <c r="L281"/>
    </row>
    <row r="282" spans="11:12" ht="14.4" x14ac:dyDescent="0.3">
      <c r="K282"/>
      <c r="L282"/>
    </row>
    <row r="283" spans="11:12" ht="14.4" x14ac:dyDescent="0.3">
      <c r="K283"/>
      <c r="L283"/>
    </row>
    <row r="284" spans="11:12" ht="14.4" x14ac:dyDescent="0.3">
      <c r="K284"/>
      <c r="L284"/>
    </row>
    <row r="285" spans="11:12" ht="14.4" x14ac:dyDescent="0.3">
      <c r="K285"/>
      <c r="L285"/>
    </row>
    <row r="286" spans="11:12" ht="14.4" x14ac:dyDescent="0.3">
      <c r="K286"/>
      <c r="L286"/>
    </row>
    <row r="287" spans="11:12" ht="14.4" x14ac:dyDescent="0.3">
      <c r="K287"/>
      <c r="L287"/>
    </row>
    <row r="288" spans="11:12" ht="14.4" x14ac:dyDescent="0.3">
      <c r="K288"/>
      <c r="L288"/>
    </row>
    <row r="289" spans="11:12" ht="14.4" x14ac:dyDescent="0.3">
      <c r="K289"/>
      <c r="L289"/>
    </row>
    <row r="290" spans="11:12" ht="14.4" x14ac:dyDescent="0.3">
      <c r="K290"/>
      <c r="L290"/>
    </row>
    <row r="291" spans="11:12" ht="14.4" x14ac:dyDescent="0.3">
      <c r="K291"/>
      <c r="L291"/>
    </row>
    <row r="292" spans="11:12" ht="14.4" x14ac:dyDescent="0.3">
      <c r="K292"/>
      <c r="L292"/>
    </row>
    <row r="293" spans="11:12" ht="14.4" x14ac:dyDescent="0.3">
      <c r="K293"/>
      <c r="L293"/>
    </row>
    <row r="294" spans="11:12" ht="14.4" x14ac:dyDescent="0.3">
      <c r="K294"/>
      <c r="L294"/>
    </row>
    <row r="295" spans="11:12" ht="14.4" x14ac:dyDescent="0.3">
      <c r="K295"/>
      <c r="L295"/>
    </row>
    <row r="296" spans="11:12" ht="14.4" x14ac:dyDescent="0.3">
      <c r="K296"/>
      <c r="L296"/>
    </row>
    <row r="297" spans="11:12" ht="14.4" x14ac:dyDescent="0.3">
      <c r="K297"/>
      <c r="L297"/>
    </row>
    <row r="298" spans="11:12" ht="14.4" x14ac:dyDescent="0.3">
      <c r="K298"/>
      <c r="L298"/>
    </row>
    <row r="299" spans="11:12" ht="14.4" x14ac:dyDescent="0.3">
      <c r="K299"/>
      <c r="L299"/>
    </row>
    <row r="300" spans="11:12" ht="14.4" x14ac:dyDescent="0.3">
      <c r="K300"/>
      <c r="L300"/>
    </row>
    <row r="301" spans="11:12" ht="14.4" x14ac:dyDescent="0.3">
      <c r="K301"/>
      <c r="L301"/>
    </row>
    <row r="302" spans="11:12" ht="14.4" x14ac:dyDescent="0.3">
      <c r="K302"/>
      <c r="L302"/>
    </row>
    <row r="303" spans="11:12" ht="14.4" x14ac:dyDescent="0.3">
      <c r="K303"/>
      <c r="L303"/>
    </row>
    <row r="304" spans="11:12" ht="14.4" x14ac:dyDescent="0.3">
      <c r="K304"/>
      <c r="L304"/>
    </row>
    <row r="305" spans="11:12" ht="14.4" x14ac:dyDescent="0.3">
      <c r="K305"/>
      <c r="L305"/>
    </row>
    <row r="306" spans="11:12" ht="14.4" x14ac:dyDescent="0.3">
      <c r="K306"/>
      <c r="L306"/>
    </row>
    <row r="307" spans="11:12" ht="14.4" x14ac:dyDescent="0.3">
      <c r="K307"/>
      <c r="L307"/>
    </row>
    <row r="308" spans="11:12" ht="14.4" x14ac:dyDescent="0.3">
      <c r="K308"/>
      <c r="L308"/>
    </row>
    <row r="309" spans="11:12" ht="14.4" x14ac:dyDescent="0.3">
      <c r="K309"/>
      <c r="L309"/>
    </row>
    <row r="310" spans="11:12" ht="14.4" x14ac:dyDescent="0.3">
      <c r="K310"/>
      <c r="L310"/>
    </row>
    <row r="311" spans="11:12" ht="14.4" x14ac:dyDescent="0.3">
      <c r="K311"/>
      <c r="L311"/>
    </row>
    <row r="312" spans="11:12" ht="14.4" x14ac:dyDescent="0.3">
      <c r="K312"/>
      <c r="L312"/>
    </row>
    <row r="313" spans="11:12" ht="14.4" x14ac:dyDescent="0.3">
      <c r="K313"/>
      <c r="L313"/>
    </row>
    <row r="314" spans="11:12" ht="14.4" x14ac:dyDescent="0.3">
      <c r="K314"/>
      <c r="L314"/>
    </row>
    <row r="315" spans="11:12" ht="14.4" x14ac:dyDescent="0.3">
      <c r="K315"/>
      <c r="L315"/>
    </row>
    <row r="316" spans="11:12" ht="14.4" x14ac:dyDescent="0.3">
      <c r="K316"/>
      <c r="L316"/>
    </row>
    <row r="317" spans="11:12" ht="14.4" x14ac:dyDescent="0.3">
      <c r="K317"/>
      <c r="L317"/>
    </row>
    <row r="318" spans="11:12" ht="14.4" x14ac:dyDescent="0.3">
      <c r="K318"/>
      <c r="L318"/>
    </row>
    <row r="319" spans="11:12" ht="14.4" x14ac:dyDescent="0.3">
      <c r="K319"/>
      <c r="L319"/>
    </row>
    <row r="320" spans="11:12" ht="14.4" x14ac:dyDescent="0.3">
      <c r="K320"/>
      <c r="L320"/>
    </row>
    <row r="321" spans="11:12" ht="14.4" x14ac:dyDescent="0.3">
      <c r="K321"/>
      <c r="L321"/>
    </row>
    <row r="322" spans="11:12" ht="14.4" x14ac:dyDescent="0.3">
      <c r="K322"/>
      <c r="L322"/>
    </row>
    <row r="323" spans="11:12" ht="14.4" x14ac:dyDescent="0.3">
      <c r="K323"/>
      <c r="L323"/>
    </row>
    <row r="324" spans="11:12" ht="14.4" x14ac:dyDescent="0.3">
      <c r="K324"/>
      <c r="L324"/>
    </row>
    <row r="325" spans="11:12" ht="14.4" x14ac:dyDescent="0.3">
      <c r="K325"/>
      <c r="L325"/>
    </row>
    <row r="326" spans="11:12" ht="14.4" x14ac:dyDescent="0.3">
      <c r="K326"/>
      <c r="L326"/>
    </row>
    <row r="327" spans="11:12" ht="14.4" x14ac:dyDescent="0.3">
      <c r="K327"/>
      <c r="L327"/>
    </row>
    <row r="328" spans="11:12" ht="14.4" x14ac:dyDescent="0.3">
      <c r="K328"/>
      <c r="L328"/>
    </row>
    <row r="329" spans="11:12" ht="14.4" x14ac:dyDescent="0.3">
      <c r="K329"/>
      <c r="L329"/>
    </row>
    <row r="330" spans="11:12" ht="14.4" x14ac:dyDescent="0.3">
      <c r="K330"/>
      <c r="L330"/>
    </row>
    <row r="331" spans="11:12" ht="14.4" x14ac:dyDescent="0.3">
      <c r="K331"/>
      <c r="L331"/>
    </row>
    <row r="332" spans="11:12" ht="14.4" x14ac:dyDescent="0.3">
      <c r="K332"/>
      <c r="L332"/>
    </row>
    <row r="333" spans="11:12" ht="14.4" x14ac:dyDescent="0.3">
      <c r="K333"/>
      <c r="L333"/>
    </row>
    <row r="334" spans="11:12" ht="14.4" x14ac:dyDescent="0.3">
      <c r="K334"/>
      <c r="L334"/>
    </row>
    <row r="335" spans="11:12" ht="14.4" x14ac:dyDescent="0.3">
      <c r="K335"/>
      <c r="L335"/>
    </row>
    <row r="336" spans="11:12" ht="14.4" x14ac:dyDescent="0.3">
      <c r="K336"/>
      <c r="L336"/>
    </row>
    <row r="337" spans="11:12" ht="14.4" x14ac:dyDescent="0.3">
      <c r="K337"/>
      <c r="L337"/>
    </row>
    <row r="338" spans="11:12" ht="14.4" x14ac:dyDescent="0.3">
      <c r="K338"/>
      <c r="L338"/>
    </row>
    <row r="339" spans="11:12" ht="14.4" x14ac:dyDescent="0.3">
      <c r="K339"/>
      <c r="L339"/>
    </row>
    <row r="340" spans="11:12" ht="14.4" x14ac:dyDescent="0.3">
      <c r="K340"/>
      <c r="L340"/>
    </row>
    <row r="341" spans="11:12" ht="14.4" x14ac:dyDescent="0.3">
      <c r="K341"/>
      <c r="L341"/>
    </row>
    <row r="342" spans="11:12" ht="14.4" x14ac:dyDescent="0.3">
      <c r="K342"/>
      <c r="L342"/>
    </row>
    <row r="343" spans="11:12" ht="14.4" x14ac:dyDescent="0.3">
      <c r="K343"/>
      <c r="L343"/>
    </row>
    <row r="344" spans="11:12" ht="14.4" x14ac:dyDescent="0.3">
      <c r="K344"/>
      <c r="L344"/>
    </row>
    <row r="345" spans="11:12" ht="14.4" x14ac:dyDescent="0.3">
      <c r="K345"/>
      <c r="L345"/>
    </row>
    <row r="346" spans="11:12" ht="14.4" x14ac:dyDescent="0.3">
      <c r="K346"/>
      <c r="L346"/>
    </row>
    <row r="347" spans="11:12" ht="14.4" x14ac:dyDescent="0.3">
      <c r="K347"/>
      <c r="L347"/>
    </row>
    <row r="348" spans="11:12" ht="14.4" x14ac:dyDescent="0.3">
      <c r="K348"/>
      <c r="L348"/>
    </row>
    <row r="349" spans="11:12" ht="14.4" x14ac:dyDescent="0.3">
      <c r="K349"/>
      <c r="L349"/>
    </row>
    <row r="350" spans="11:12" ht="14.4" x14ac:dyDescent="0.3">
      <c r="K350"/>
      <c r="L350"/>
    </row>
    <row r="351" spans="11:12" ht="14.4" x14ac:dyDescent="0.3">
      <c r="K351"/>
      <c r="L351"/>
    </row>
    <row r="352" spans="11:12" ht="14.4" x14ac:dyDescent="0.3">
      <c r="K352"/>
      <c r="L352"/>
    </row>
    <row r="353" spans="11:12" ht="14.4" x14ac:dyDescent="0.3">
      <c r="K353"/>
      <c r="L353"/>
    </row>
    <row r="354" spans="11:12" ht="14.4" x14ac:dyDescent="0.3">
      <c r="K354"/>
      <c r="L354"/>
    </row>
    <row r="355" spans="11:12" ht="14.4" x14ac:dyDescent="0.3">
      <c r="K355"/>
      <c r="L355"/>
    </row>
    <row r="356" spans="11:12" ht="14.4" x14ac:dyDescent="0.3">
      <c r="K356"/>
      <c r="L356"/>
    </row>
    <row r="357" spans="11:12" ht="14.4" x14ac:dyDescent="0.3">
      <c r="K357"/>
      <c r="L357"/>
    </row>
    <row r="358" spans="11:12" ht="14.4" x14ac:dyDescent="0.3">
      <c r="K358"/>
      <c r="L358"/>
    </row>
    <row r="359" spans="11:12" ht="14.4" x14ac:dyDescent="0.3">
      <c r="K359"/>
      <c r="L359"/>
    </row>
    <row r="360" spans="11:12" ht="14.4" x14ac:dyDescent="0.3">
      <c r="K360"/>
      <c r="L360"/>
    </row>
    <row r="361" spans="11:12" ht="14.4" x14ac:dyDescent="0.3">
      <c r="K361"/>
      <c r="L361"/>
    </row>
    <row r="362" spans="11:12" ht="14.4" x14ac:dyDescent="0.3">
      <c r="K362"/>
      <c r="L362"/>
    </row>
    <row r="363" spans="11:12" ht="14.4" x14ac:dyDescent="0.3">
      <c r="K363"/>
      <c r="L363"/>
    </row>
    <row r="364" spans="11:12" ht="14.4" x14ac:dyDescent="0.3">
      <c r="K364"/>
      <c r="L364"/>
    </row>
    <row r="365" spans="11:12" ht="14.4" x14ac:dyDescent="0.3">
      <c r="K365"/>
      <c r="L365"/>
    </row>
    <row r="366" spans="11:12" ht="14.4" x14ac:dyDescent="0.3">
      <c r="K366"/>
      <c r="L366"/>
    </row>
    <row r="367" spans="11:12" ht="14.4" x14ac:dyDescent="0.3">
      <c r="K367"/>
      <c r="L367"/>
    </row>
    <row r="368" spans="11:12" ht="14.4" x14ac:dyDescent="0.3">
      <c r="K368"/>
      <c r="L368"/>
    </row>
    <row r="369" spans="11:12" ht="14.4" x14ac:dyDescent="0.3">
      <c r="K369"/>
      <c r="L369"/>
    </row>
    <row r="370" spans="11:12" ht="14.4" x14ac:dyDescent="0.3">
      <c r="K370"/>
      <c r="L370"/>
    </row>
    <row r="371" spans="11:12" ht="14.4" x14ac:dyDescent="0.3">
      <c r="K371"/>
      <c r="L371"/>
    </row>
    <row r="372" spans="11:12" ht="14.4" x14ac:dyDescent="0.3">
      <c r="K372"/>
      <c r="L372"/>
    </row>
    <row r="373" spans="11:12" ht="14.4" x14ac:dyDescent="0.3">
      <c r="K373"/>
      <c r="L373"/>
    </row>
    <row r="374" spans="11:12" ht="14.4" x14ac:dyDescent="0.3">
      <c r="K374"/>
      <c r="L374"/>
    </row>
    <row r="375" spans="11:12" ht="14.4" x14ac:dyDescent="0.3">
      <c r="K375"/>
      <c r="L375"/>
    </row>
    <row r="376" spans="11:12" ht="14.4" x14ac:dyDescent="0.3">
      <c r="K376"/>
      <c r="L376"/>
    </row>
    <row r="377" spans="11:12" ht="14.4" x14ac:dyDescent="0.3">
      <c r="K377"/>
      <c r="L377"/>
    </row>
    <row r="378" spans="11:12" ht="14.4" x14ac:dyDescent="0.3">
      <c r="K378"/>
      <c r="L378"/>
    </row>
    <row r="379" spans="11:12" ht="14.4" x14ac:dyDescent="0.3">
      <c r="K379"/>
      <c r="L379"/>
    </row>
    <row r="380" spans="11:12" ht="14.4" x14ac:dyDescent="0.3">
      <c r="K380"/>
      <c r="L380"/>
    </row>
    <row r="381" spans="11:12" ht="14.4" x14ac:dyDescent="0.3">
      <c r="K381"/>
      <c r="L381"/>
    </row>
    <row r="382" spans="11:12" ht="14.4" x14ac:dyDescent="0.3">
      <c r="K382"/>
      <c r="L382"/>
    </row>
    <row r="383" spans="11:12" ht="14.4" x14ac:dyDescent="0.3">
      <c r="K383"/>
      <c r="L383"/>
    </row>
    <row r="384" spans="11:12" ht="14.4" x14ac:dyDescent="0.3">
      <c r="K384"/>
      <c r="L384"/>
    </row>
    <row r="385" spans="11:12" ht="14.4" x14ac:dyDescent="0.3">
      <c r="K385"/>
      <c r="L385"/>
    </row>
    <row r="386" spans="11:12" ht="14.4" x14ac:dyDescent="0.3">
      <c r="K386"/>
      <c r="L386"/>
    </row>
    <row r="387" spans="11:12" ht="14.4" x14ac:dyDescent="0.3">
      <c r="K387"/>
      <c r="L387"/>
    </row>
    <row r="388" spans="11:12" ht="14.4" x14ac:dyDescent="0.3">
      <c r="K388"/>
      <c r="L388"/>
    </row>
    <row r="389" spans="11:12" ht="14.4" x14ac:dyDescent="0.3">
      <c r="K389"/>
      <c r="L389"/>
    </row>
    <row r="390" spans="11:12" ht="14.4" x14ac:dyDescent="0.3">
      <c r="K390"/>
      <c r="L390"/>
    </row>
    <row r="391" spans="11:12" ht="14.4" x14ac:dyDescent="0.3">
      <c r="K391"/>
      <c r="L391"/>
    </row>
    <row r="392" spans="11:12" ht="14.4" x14ac:dyDescent="0.3">
      <c r="K392"/>
      <c r="L392"/>
    </row>
    <row r="393" spans="11:12" ht="14.4" x14ac:dyDescent="0.3">
      <c r="K393"/>
      <c r="L393"/>
    </row>
    <row r="394" spans="11:12" ht="14.4" x14ac:dyDescent="0.3">
      <c r="K394"/>
      <c r="L394"/>
    </row>
    <row r="395" spans="11:12" ht="14.4" x14ac:dyDescent="0.3">
      <c r="K395"/>
      <c r="L395"/>
    </row>
    <row r="396" spans="11:12" ht="14.4" x14ac:dyDescent="0.3">
      <c r="K396"/>
      <c r="L396"/>
    </row>
    <row r="397" spans="11:12" ht="14.4" x14ac:dyDescent="0.3">
      <c r="K397"/>
      <c r="L397"/>
    </row>
    <row r="398" spans="11:12" ht="14.4" x14ac:dyDescent="0.3">
      <c r="K398"/>
      <c r="L398"/>
    </row>
    <row r="399" spans="11:12" ht="14.4" x14ac:dyDescent="0.3">
      <c r="K399"/>
      <c r="L399"/>
    </row>
    <row r="400" spans="11:12" ht="14.4" x14ac:dyDescent="0.3">
      <c r="K400"/>
      <c r="L400"/>
    </row>
    <row r="401" spans="11:12" ht="14.4" x14ac:dyDescent="0.3">
      <c r="K401"/>
      <c r="L401"/>
    </row>
    <row r="402" spans="11:12" ht="14.4" x14ac:dyDescent="0.3">
      <c r="K402"/>
      <c r="L402"/>
    </row>
    <row r="403" spans="11:12" ht="14.4" x14ac:dyDescent="0.3">
      <c r="K403"/>
      <c r="L403"/>
    </row>
    <row r="404" spans="11:12" ht="14.4" x14ac:dyDescent="0.3">
      <c r="K404"/>
      <c r="L404"/>
    </row>
    <row r="405" spans="11:12" ht="14.4" x14ac:dyDescent="0.3">
      <c r="K405"/>
      <c r="L405"/>
    </row>
    <row r="406" spans="11:12" ht="14.4" x14ac:dyDescent="0.3">
      <c r="K406"/>
      <c r="L406"/>
    </row>
    <row r="407" spans="11:12" ht="14.4" x14ac:dyDescent="0.3">
      <c r="K407"/>
      <c r="L407"/>
    </row>
    <row r="408" spans="11:12" ht="14.4" x14ac:dyDescent="0.3">
      <c r="K408"/>
      <c r="L408"/>
    </row>
    <row r="409" spans="11:12" ht="14.4" x14ac:dyDescent="0.3">
      <c r="K409"/>
      <c r="L409"/>
    </row>
    <row r="410" spans="11:12" ht="14.4" x14ac:dyDescent="0.3">
      <c r="K410"/>
      <c r="L410"/>
    </row>
    <row r="411" spans="11:12" ht="14.4" x14ac:dyDescent="0.3">
      <c r="K411"/>
      <c r="L411"/>
    </row>
    <row r="412" spans="11:12" ht="14.4" x14ac:dyDescent="0.3">
      <c r="K412"/>
      <c r="L412"/>
    </row>
    <row r="413" spans="11:12" ht="14.4" x14ac:dyDescent="0.3">
      <c r="K413"/>
      <c r="L413"/>
    </row>
    <row r="414" spans="11:12" ht="14.4" x14ac:dyDescent="0.3">
      <c r="K414"/>
      <c r="L414"/>
    </row>
    <row r="415" spans="11:12" ht="14.4" x14ac:dyDescent="0.3">
      <c r="K415"/>
      <c r="L415"/>
    </row>
    <row r="416" spans="11:12" ht="14.4" x14ac:dyDescent="0.3">
      <c r="K416"/>
      <c r="L416"/>
    </row>
    <row r="417" spans="11:12" ht="14.4" x14ac:dyDescent="0.3">
      <c r="K417"/>
      <c r="L417"/>
    </row>
    <row r="418" spans="11:12" ht="14.4" x14ac:dyDescent="0.3">
      <c r="K418"/>
      <c r="L418"/>
    </row>
    <row r="419" spans="11:12" ht="14.4" x14ac:dyDescent="0.3">
      <c r="K419"/>
      <c r="L419"/>
    </row>
    <row r="420" spans="11:12" ht="14.4" x14ac:dyDescent="0.3">
      <c r="K420"/>
      <c r="L420"/>
    </row>
    <row r="421" spans="11:12" ht="14.4" x14ac:dyDescent="0.3">
      <c r="K421"/>
      <c r="L421"/>
    </row>
    <row r="422" spans="11:12" ht="14.4" x14ac:dyDescent="0.3">
      <c r="K422"/>
      <c r="L422"/>
    </row>
    <row r="423" spans="11:12" ht="14.4" x14ac:dyDescent="0.3">
      <c r="K423"/>
      <c r="L423"/>
    </row>
    <row r="424" spans="11:12" ht="14.4" x14ac:dyDescent="0.3">
      <c r="K424"/>
      <c r="L424"/>
    </row>
    <row r="425" spans="11:12" ht="14.4" x14ac:dyDescent="0.3">
      <c r="K425"/>
      <c r="L425"/>
    </row>
    <row r="426" spans="11:12" ht="14.4" x14ac:dyDescent="0.3">
      <c r="K426"/>
      <c r="L426"/>
    </row>
    <row r="427" spans="11:12" ht="14.4" x14ac:dyDescent="0.3">
      <c r="K427"/>
      <c r="L427"/>
    </row>
    <row r="428" spans="11:12" ht="14.4" x14ac:dyDescent="0.3">
      <c r="K428"/>
      <c r="L428"/>
    </row>
    <row r="429" spans="11:12" ht="14.4" x14ac:dyDescent="0.3">
      <c r="K429"/>
      <c r="L429"/>
    </row>
    <row r="430" spans="11:12" ht="14.4" x14ac:dyDescent="0.3">
      <c r="K430"/>
      <c r="L430"/>
    </row>
    <row r="431" spans="11:12" ht="14.4" x14ac:dyDescent="0.3">
      <c r="K431"/>
      <c r="L431"/>
    </row>
    <row r="432" spans="11:12" ht="14.4" x14ac:dyDescent="0.3">
      <c r="K432"/>
      <c r="L432"/>
    </row>
    <row r="433" spans="11:12" ht="14.4" x14ac:dyDescent="0.3">
      <c r="K433"/>
      <c r="L433"/>
    </row>
    <row r="434" spans="11:12" ht="14.4" x14ac:dyDescent="0.3">
      <c r="K434"/>
      <c r="L434"/>
    </row>
    <row r="435" spans="11:12" ht="14.4" x14ac:dyDescent="0.3">
      <c r="K435"/>
      <c r="L435"/>
    </row>
    <row r="436" spans="11:12" ht="14.4" x14ac:dyDescent="0.3">
      <c r="K436"/>
      <c r="L436"/>
    </row>
    <row r="437" spans="11:12" ht="14.4" x14ac:dyDescent="0.3">
      <c r="K437"/>
      <c r="L437"/>
    </row>
    <row r="438" spans="11:12" ht="14.4" x14ac:dyDescent="0.3">
      <c r="K438"/>
      <c r="L438"/>
    </row>
    <row r="439" spans="11:12" ht="14.4" x14ac:dyDescent="0.3">
      <c r="K439"/>
      <c r="L439"/>
    </row>
    <row r="440" spans="11:12" ht="14.4" x14ac:dyDescent="0.3">
      <c r="K440"/>
      <c r="L440"/>
    </row>
    <row r="441" spans="11:12" ht="14.4" x14ac:dyDescent="0.3">
      <c r="K441"/>
      <c r="L441"/>
    </row>
    <row r="442" spans="11:12" ht="14.4" x14ac:dyDescent="0.3">
      <c r="K442"/>
      <c r="L442"/>
    </row>
    <row r="443" spans="11:12" ht="14.4" x14ac:dyDescent="0.3">
      <c r="K443"/>
      <c r="L443"/>
    </row>
    <row r="444" spans="11:12" ht="14.4" x14ac:dyDescent="0.3">
      <c r="K444"/>
      <c r="L444"/>
    </row>
    <row r="445" spans="11:12" ht="14.4" x14ac:dyDescent="0.3">
      <c r="K445"/>
      <c r="L445"/>
    </row>
    <row r="446" spans="11:12" ht="14.4" x14ac:dyDescent="0.3">
      <c r="K446"/>
      <c r="L446"/>
    </row>
    <row r="447" spans="11:12" ht="14.4" x14ac:dyDescent="0.3">
      <c r="K447"/>
      <c r="L447"/>
    </row>
    <row r="448" spans="11:12" ht="14.4" x14ac:dyDescent="0.3">
      <c r="K448"/>
      <c r="L448"/>
    </row>
    <row r="449" spans="11:12" ht="14.4" x14ac:dyDescent="0.3">
      <c r="K449"/>
      <c r="L449"/>
    </row>
    <row r="450" spans="11:12" ht="14.4" x14ac:dyDescent="0.3">
      <c r="K450"/>
      <c r="L450"/>
    </row>
    <row r="451" spans="11:12" ht="14.4" x14ac:dyDescent="0.3">
      <c r="K451"/>
      <c r="L451"/>
    </row>
    <row r="452" spans="11:12" ht="14.4" x14ac:dyDescent="0.3">
      <c r="K452"/>
      <c r="L452"/>
    </row>
    <row r="453" spans="11:12" ht="14.4" x14ac:dyDescent="0.3">
      <c r="K453"/>
      <c r="L453"/>
    </row>
    <row r="454" spans="11:12" ht="14.4" x14ac:dyDescent="0.3">
      <c r="K454"/>
      <c r="L454"/>
    </row>
    <row r="455" spans="11:12" ht="14.4" x14ac:dyDescent="0.3">
      <c r="K455"/>
      <c r="L455"/>
    </row>
    <row r="456" spans="11:12" ht="14.4" x14ac:dyDescent="0.3">
      <c r="K456"/>
      <c r="L456"/>
    </row>
    <row r="457" spans="11:12" ht="14.4" x14ac:dyDescent="0.3">
      <c r="K457"/>
      <c r="L457"/>
    </row>
    <row r="458" spans="11:12" ht="14.4" x14ac:dyDescent="0.3">
      <c r="K458"/>
      <c r="L458"/>
    </row>
    <row r="459" spans="11:12" ht="14.4" x14ac:dyDescent="0.3">
      <c r="K459"/>
      <c r="L459"/>
    </row>
    <row r="460" spans="11:12" ht="14.4" x14ac:dyDescent="0.3">
      <c r="K460"/>
      <c r="L460"/>
    </row>
    <row r="461" spans="11:12" ht="14.4" x14ac:dyDescent="0.3">
      <c r="K461"/>
      <c r="L461"/>
    </row>
    <row r="462" spans="11:12" ht="14.4" x14ac:dyDescent="0.3">
      <c r="K462"/>
      <c r="L462"/>
    </row>
    <row r="463" spans="11:12" ht="14.4" x14ac:dyDescent="0.3">
      <c r="K463"/>
      <c r="L463"/>
    </row>
    <row r="464" spans="11:12" ht="14.4" x14ac:dyDescent="0.3">
      <c r="K464"/>
      <c r="L464"/>
    </row>
    <row r="465" spans="11:12" ht="14.4" x14ac:dyDescent="0.3">
      <c r="K465"/>
      <c r="L465"/>
    </row>
    <row r="466" spans="11:12" ht="14.4" x14ac:dyDescent="0.3">
      <c r="K466"/>
      <c r="L466"/>
    </row>
    <row r="467" spans="11:12" ht="14.4" x14ac:dyDescent="0.3">
      <c r="K467"/>
      <c r="L467"/>
    </row>
    <row r="468" spans="11:12" ht="14.4" x14ac:dyDescent="0.3">
      <c r="K468"/>
      <c r="L468"/>
    </row>
    <row r="469" spans="11:12" ht="14.4" x14ac:dyDescent="0.3">
      <c r="K469"/>
      <c r="L469"/>
    </row>
    <row r="470" spans="11:12" ht="14.4" x14ac:dyDescent="0.3">
      <c r="K470"/>
      <c r="L470"/>
    </row>
    <row r="471" spans="11:12" ht="14.4" x14ac:dyDescent="0.3">
      <c r="K471"/>
      <c r="L471"/>
    </row>
    <row r="472" spans="11:12" ht="14.4" x14ac:dyDescent="0.3">
      <c r="K472"/>
      <c r="L472"/>
    </row>
    <row r="473" spans="11:12" ht="14.4" x14ac:dyDescent="0.3">
      <c r="K473"/>
      <c r="L473"/>
    </row>
    <row r="474" spans="11:12" ht="14.4" x14ac:dyDescent="0.3">
      <c r="K474"/>
      <c r="L474"/>
    </row>
    <row r="475" spans="11:12" ht="14.4" x14ac:dyDescent="0.3">
      <c r="K475"/>
      <c r="L475"/>
    </row>
    <row r="476" spans="11:12" ht="14.4" x14ac:dyDescent="0.3">
      <c r="K476"/>
      <c r="L476"/>
    </row>
    <row r="477" spans="11:12" ht="14.4" x14ac:dyDescent="0.3">
      <c r="K477"/>
      <c r="L477"/>
    </row>
    <row r="478" spans="11:12" ht="14.4" x14ac:dyDescent="0.3">
      <c r="K478"/>
      <c r="L478"/>
    </row>
    <row r="479" spans="11:12" ht="14.4" x14ac:dyDescent="0.3">
      <c r="K479"/>
      <c r="L479"/>
    </row>
    <row r="480" spans="11:12" ht="14.4" x14ac:dyDescent="0.3">
      <c r="K480"/>
      <c r="L480"/>
    </row>
    <row r="481" spans="11:12" ht="14.4" x14ac:dyDescent="0.3">
      <c r="K481"/>
      <c r="L481"/>
    </row>
    <row r="482" spans="11:12" ht="14.4" x14ac:dyDescent="0.3">
      <c r="K482"/>
      <c r="L482"/>
    </row>
    <row r="483" spans="11:12" ht="14.4" x14ac:dyDescent="0.3">
      <c r="K483"/>
      <c r="L483"/>
    </row>
    <row r="484" spans="11:12" ht="14.4" x14ac:dyDescent="0.3">
      <c r="K484"/>
      <c r="L484"/>
    </row>
    <row r="485" spans="11:12" ht="14.4" x14ac:dyDescent="0.3">
      <c r="K485"/>
      <c r="L485"/>
    </row>
    <row r="486" spans="11:12" ht="14.4" x14ac:dyDescent="0.3">
      <c r="K486"/>
      <c r="L486"/>
    </row>
    <row r="487" spans="11:12" ht="14.4" x14ac:dyDescent="0.3">
      <c r="K487"/>
      <c r="L487"/>
    </row>
    <row r="488" spans="11:12" ht="14.4" x14ac:dyDescent="0.3">
      <c r="K488"/>
      <c r="L488"/>
    </row>
    <row r="489" spans="11:12" ht="14.4" x14ac:dyDescent="0.3">
      <c r="K489"/>
      <c r="L489"/>
    </row>
    <row r="490" spans="11:12" ht="14.4" x14ac:dyDescent="0.3">
      <c r="K490"/>
      <c r="L490"/>
    </row>
    <row r="491" spans="11:12" ht="14.4" x14ac:dyDescent="0.3">
      <c r="K491"/>
      <c r="L491"/>
    </row>
    <row r="492" spans="11:12" ht="14.4" x14ac:dyDescent="0.3">
      <c r="K492"/>
      <c r="L492"/>
    </row>
    <row r="493" spans="11:12" ht="14.4" x14ac:dyDescent="0.3">
      <c r="K493"/>
      <c r="L493"/>
    </row>
    <row r="494" spans="11:12" ht="14.4" x14ac:dyDescent="0.3">
      <c r="K494"/>
      <c r="L494"/>
    </row>
    <row r="495" spans="11:12" ht="14.4" x14ac:dyDescent="0.3">
      <c r="K495"/>
      <c r="L495"/>
    </row>
    <row r="496" spans="11:12" ht="14.4" x14ac:dyDescent="0.3">
      <c r="K496"/>
      <c r="L496"/>
    </row>
    <row r="497" spans="11:12" ht="14.4" x14ac:dyDescent="0.3">
      <c r="K497"/>
      <c r="L497"/>
    </row>
    <row r="498" spans="11:12" ht="14.4" x14ac:dyDescent="0.3">
      <c r="K498"/>
      <c r="L498"/>
    </row>
    <row r="499" spans="11:12" ht="14.4" x14ac:dyDescent="0.3">
      <c r="K499"/>
      <c r="L499"/>
    </row>
    <row r="500" spans="11:12" ht="14.4" x14ac:dyDescent="0.3">
      <c r="K500"/>
      <c r="L500"/>
    </row>
    <row r="501" spans="11:12" ht="14.4" x14ac:dyDescent="0.3">
      <c r="K501"/>
      <c r="L501"/>
    </row>
    <row r="502" spans="11:12" ht="14.4" x14ac:dyDescent="0.3">
      <c r="K502"/>
      <c r="L502"/>
    </row>
    <row r="503" spans="11:12" ht="14.4" x14ac:dyDescent="0.3">
      <c r="K503"/>
      <c r="L503"/>
    </row>
    <row r="504" spans="11:12" ht="14.4" x14ac:dyDescent="0.3">
      <c r="K504"/>
      <c r="L504"/>
    </row>
    <row r="505" spans="11:12" ht="14.4" x14ac:dyDescent="0.3">
      <c r="K505"/>
      <c r="L505"/>
    </row>
    <row r="506" spans="11:12" ht="14.4" x14ac:dyDescent="0.3">
      <c r="K506"/>
      <c r="L506"/>
    </row>
    <row r="507" spans="11:12" ht="14.4" x14ac:dyDescent="0.3">
      <c r="K507"/>
      <c r="L507"/>
    </row>
    <row r="508" spans="11:12" ht="14.4" x14ac:dyDescent="0.3">
      <c r="K508"/>
      <c r="L508"/>
    </row>
    <row r="509" spans="11:12" ht="14.4" x14ac:dyDescent="0.3">
      <c r="K509"/>
      <c r="L509"/>
    </row>
    <row r="510" spans="11:12" ht="14.4" x14ac:dyDescent="0.3">
      <c r="K510"/>
      <c r="L510"/>
    </row>
    <row r="511" spans="11:12" ht="14.4" x14ac:dyDescent="0.3">
      <c r="K511"/>
      <c r="L511"/>
    </row>
    <row r="512" spans="11:12" ht="14.4" x14ac:dyDescent="0.3">
      <c r="K512"/>
      <c r="L512"/>
    </row>
    <row r="513" spans="11:12" ht="14.4" x14ac:dyDescent="0.3">
      <c r="K513"/>
      <c r="L513"/>
    </row>
    <row r="514" spans="11:12" ht="14.4" x14ac:dyDescent="0.3">
      <c r="K514"/>
      <c r="L514"/>
    </row>
    <row r="515" spans="11:12" ht="14.4" x14ac:dyDescent="0.3">
      <c r="K515"/>
      <c r="L515"/>
    </row>
    <row r="516" spans="11:12" ht="14.4" x14ac:dyDescent="0.3">
      <c r="K516"/>
      <c r="L516"/>
    </row>
    <row r="517" spans="11:12" ht="14.4" x14ac:dyDescent="0.3">
      <c r="K517"/>
      <c r="L517"/>
    </row>
    <row r="518" spans="11:12" ht="14.4" x14ac:dyDescent="0.3">
      <c r="K518"/>
      <c r="L518"/>
    </row>
    <row r="519" spans="11:12" ht="14.4" x14ac:dyDescent="0.3">
      <c r="K519"/>
      <c r="L519"/>
    </row>
    <row r="520" spans="11:12" ht="14.4" x14ac:dyDescent="0.3">
      <c r="K520"/>
      <c r="L520"/>
    </row>
    <row r="521" spans="11:12" ht="14.4" x14ac:dyDescent="0.3">
      <c r="K521"/>
      <c r="L521"/>
    </row>
    <row r="522" spans="11:12" ht="14.4" x14ac:dyDescent="0.3">
      <c r="K522"/>
      <c r="L522"/>
    </row>
    <row r="523" spans="11:12" ht="14.4" x14ac:dyDescent="0.3">
      <c r="K523"/>
      <c r="L523"/>
    </row>
    <row r="524" spans="11:12" ht="14.4" x14ac:dyDescent="0.3">
      <c r="K524"/>
      <c r="L524"/>
    </row>
    <row r="525" spans="11:12" ht="14.4" x14ac:dyDescent="0.3">
      <c r="K525"/>
      <c r="L525"/>
    </row>
    <row r="526" spans="11:12" ht="14.4" x14ac:dyDescent="0.3">
      <c r="K526"/>
      <c r="L526"/>
    </row>
    <row r="527" spans="11:12" ht="14.4" x14ac:dyDescent="0.3">
      <c r="K527"/>
      <c r="L527"/>
    </row>
    <row r="528" spans="11:12" ht="14.4" x14ac:dyDescent="0.3">
      <c r="K528"/>
      <c r="L528"/>
    </row>
    <row r="529" spans="11:12" ht="14.4" x14ac:dyDescent="0.3">
      <c r="K529"/>
      <c r="L529"/>
    </row>
    <row r="530" spans="11:12" ht="14.4" x14ac:dyDescent="0.3">
      <c r="K530"/>
      <c r="L530"/>
    </row>
    <row r="531" spans="11:12" ht="14.4" x14ac:dyDescent="0.3">
      <c r="K531"/>
      <c r="L531"/>
    </row>
    <row r="532" spans="11:12" ht="14.4" x14ac:dyDescent="0.3">
      <c r="K532"/>
      <c r="L532"/>
    </row>
    <row r="533" spans="11:12" ht="14.4" x14ac:dyDescent="0.3">
      <c r="K533"/>
      <c r="L533"/>
    </row>
    <row r="534" spans="11:12" ht="14.4" x14ac:dyDescent="0.3">
      <c r="K534"/>
      <c r="L534"/>
    </row>
    <row r="535" spans="11:12" ht="14.4" x14ac:dyDescent="0.3">
      <c r="K535"/>
      <c r="L535"/>
    </row>
    <row r="536" spans="11:12" ht="14.4" x14ac:dyDescent="0.3">
      <c r="K536"/>
      <c r="L536"/>
    </row>
    <row r="537" spans="11:12" ht="14.4" x14ac:dyDescent="0.3">
      <c r="K537"/>
      <c r="L537"/>
    </row>
    <row r="538" spans="11:12" ht="14.4" x14ac:dyDescent="0.3">
      <c r="K538"/>
      <c r="L538"/>
    </row>
    <row r="539" spans="11:12" ht="14.4" x14ac:dyDescent="0.3">
      <c r="K539"/>
      <c r="L539"/>
    </row>
    <row r="540" spans="11:12" ht="14.4" x14ac:dyDescent="0.3">
      <c r="K540"/>
      <c r="L540"/>
    </row>
    <row r="541" spans="11:12" ht="14.4" x14ac:dyDescent="0.3">
      <c r="K541"/>
      <c r="L541"/>
    </row>
    <row r="542" spans="11:12" ht="14.4" x14ac:dyDescent="0.3">
      <c r="K542"/>
      <c r="L542"/>
    </row>
    <row r="543" spans="11:12" ht="14.4" x14ac:dyDescent="0.3">
      <c r="K543"/>
      <c r="L543"/>
    </row>
    <row r="544" spans="11:12" ht="14.4" x14ac:dyDescent="0.3">
      <c r="K544"/>
      <c r="L544"/>
    </row>
    <row r="545" spans="11:12" ht="14.4" x14ac:dyDescent="0.3">
      <c r="K545"/>
      <c r="L545"/>
    </row>
    <row r="546" spans="11:12" ht="14.4" x14ac:dyDescent="0.3">
      <c r="K546"/>
      <c r="L546"/>
    </row>
    <row r="547" spans="11:12" ht="14.4" x14ac:dyDescent="0.3">
      <c r="K547"/>
      <c r="L547"/>
    </row>
    <row r="548" spans="11:12" ht="14.4" x14ac:dyDescent="0.3">
      <c r="K548"/>
      <c r="L548"/>
    </row>
    <row r="549" spans="11:12" ht="14.4" x14ac:dyDescent="0.3">
      <c r="K549"/>
      <c r="L549"/>
    </row>
    <row r="550" spans="11:12" ht="14.4" x14ac:dyDescent="0.3">
      <c r="K550"/>
      <c r="L550"/>
    </row>
    <row r="551" spans="11:12" ht="14.4" x14ac:dyDescent="0.3">
      <c r="K551"/>
      <c r="L551"/>
    </row>
    <row r="552" spans="11:12" ht="14.4" x14ac:dyDescent="0.3">
      <c r="K552"/>
      <c r="L552"/>
    </row>
    <row r="553" spans="11:12" ht="14.4" x14ac:dyDescent="0.3">
      <c r="K553"/>
      <c r="L553"/>
    </row>
    <row r="554" spans="11:12" ht="14.4" x14ac:dyDescent="0.3">
      <c r="K554"/>
      <c r="L554"/>
    </row>
    <row r="555" spans="11:12" ht="14.4" x14ac:dyDescent="0.3">
      <c r="K555"/>
      <c r="L555"/>
    </row>
    <row r="556" spans="11:12" ht="14.4" x14ac:dyDescent="0.3">
      <c r="K556"/>
      <c r="L556"/>
    </row>
    <row r="557" spans="11:12" ht="14.4" x14ac:dyDescent="0.3">
      <c r="K557"/>
      <c r="L557"/>
    </row>
    <row r="558" spans="11:12" ht="14.4" x14ac:dyDescent="0.3">
      <c r="K558"/>
      <c r="L558"/>
    </row>
    <row r="559" spans="11:12" ht="14.4" x14ac:dyDescent="0.3">
      <c r="K559"/>
      <c r="L559"/>
    </row>
    <row r="560" spans="11:12" ht="14.4" x14ac:dyDescent="0.3">
      <c r="K560"/>
      <c r="L560"/>
    </row>
    <row r="561" spans="11:12" ht="14.4" x14ac:dyDescent="0.3">
      <c r="K561"/>
      <c r="L561"/>
    </row>
    <row r="562" spans="11:12" ht="14.4" x14ac:dyDescent="0.3">
      <c r="K562"/>
      <c r="L562"/>
    </row>
    <row r="563" spans="11:12" ht="14.4" x14ac:dyDescent="0.3">
      <c r="K563"/>
      <c r="L563"/>
    </row>
    <row r="564" spans="11:12" ht="14.4" x14ac:dyDescent="0.3">
      <c r="K564"/>
      <c r="L564"/>
    </row>
    <row r="565" spans="11:12" ht="14.4" x14ac:dyDescent="0.3">
      <c r="K565"/>
      <c r="L565"/>
    </row>
    <row r="566" spans="11:12" ht="14.4" x14ac:dyDescent="0.3">
      <c r="K566"/>
      <c r="L566"/>
    </row>
    <row r="567" spans="11:12" ht="14.4" x14ac:dyDescent="0.3">
      <c r="K567"/>
      <c r="L567"/>
    </row>
    <row r="568" spans="11:12" ht="14.4" x14ac:dyDescent="0.3">
      <c r="K568"/>
      <c r="L568"/>
    </row>
    <row r="569" spans="11:12" ht="14.4" x14ac:dyDescent="0.3">
      <c r="K569"/>
      <c r="L569"/>
    </row>
    <row r="570" spans="11:12" ht="14.4" x14ac:dyDescent="0.3">
      <c r="K570"/>
      <c r="L570"/>
    </row>
    <row r="571" spans="11:12" ht="14.4" x14ac:dyDescent="0.3">
      <c r="K571"/>
      <c r="L571"/>
    </row>
    <row r="572" spans="11:12" ht="14.4" x14ac:dyDescent="0.3">
      <c r="K572"/>
      <c r="L572"/>
    </row>
    <row r="573" spans="11:12" ht="14.4" x14ac:dyDescent="0.3">
      <c r="K573"/>
      <c r="L573"/>
    </row>
    <row r="574" spans="11:12" ht="14.4" x14ac:dyDescent="0.3">
      <c r="K574"/>
      <c r="L574"/>
    </row>
    <row r="575" spans="11:12" ht="14.4" x14ac:dyDescent="0.3">
      <c r="K575"/>
      <c r="L575"/>
    </row>
    <row r="576" spans="11:12" ht="14.4" x14ac:dyDescent="0.3">
      <c r="K576"/>
      <c r="L576"/>
    </row>
    <row r="577" spans="11:12" ht="14.4" x14ac:dyDescent="0.3">
      <c r="K577"/>
      <c r="L577"/>
    </row>
    <row r="578" spans="11:12" ht="14.4" x14ac:dyDescent="0.3">
      <c r="K578"/>
      <c r="L578"/>
    </row>
    <row r="579" spans="11:12" ht="14.4" x14ac:dyDescent="0.3">
      <c r="K579"/>
      <c r="L579"/>
    </row>
    <row r="580" spans="11:12" ht="14.4" x14ac:dyDescent="0.3">
      <c r="K580"/>
      <c r="L580"/>
    </row>
    <row r="581" spans="11:12" ht="14.4" x14ac:dyDescent="0.3">
      <c r="K581"/>
      <c r="L581"/>
    </row>
    <row r="582" spans="11:12" ht="14.4" x14ac:dyDescent="0.3">
      <c r="K582"/>
      <c r="L582"/>
    </row>
    <row r="583" spans="11:12" ht="14.4" x14ac:dyDescent="0.3">
      <c r="K583"/>
      <c r="L583"/>
    </row>
    <row r="584" spans="11:12" ht="14.4" x14ac:dyDescent="0.3">
      <c r="K584"/>
      <c r="L584"/>
    </row>
    <row r="585" spans="11:12" ht="14.4" x14ac:dyDescent="0.3">
      <c r="K585"/>
      <c r="L585"/>
    </row>
    <row r="586" spans="11:12" ht="14.4" x14ac:dyDescent="0.3">
      <c r="K586"/>
      <c r="L586"/>
    </row>
    <row r="587" spans="11:12" ht="14.4" x14ac:dyDescent="0.3">
      <c r="K587"/>
      <c r="L587"/>
    </row>
    <row r="588" spans="11:12" ht="14.4" x14ac:dyDescent="0.3">
      <c r="K588"/>
      <c r="L588"/>
    </row>
    <row r="589" spans="11:12" ht="14.4" x14ac:dyDescent="0.3">
      <c r="K589"/>
      <c r="L589"/>
    </row>
    <row r="590" spans="11:12" ht="14.4" x14ac:dyDescent="0.3">
      <c r="K590"/>
      <c r="L590"/>
    </row>
    <row r="591" spans="11:12" ht="14.4" x14ac:dyDescent="0.3">
      <c r="K591"/>
      <c r="L591"/>
    </row>
    <row r="592" spans="11:12" ht="14.4" x14ac:dyDescent="0.3">
      <c r="K592"/>
      <c r="L592"/>
    </row>
    <row r="593" spans="11:12" ht="14.4" x14ac:dyDescent="0.3">
      <c r="K593"/>
      <c r="L593"/>
    </row>
    <row r="594" spans="11:12" ht="14.4" x14ac:dyDescent="0.3">
      <c r="K594"/>
      <c r="L594"/>
    </row>
    <row r="595" spans="11:12" ht="14.4" x14ac:dyDescent="0.3">
      <c r="K595"/>
      <c r="L595"/>
    </row>
    <row r="596" spans="11:12" ht="14.4" x14ac:dyDescent="0.3">
      <c r="K596"/>
      <c r="L596"/>
    </row>
    <row r="597" spans="11:12" ht="14.4" x14ac:dyDescent="0.3">
      <c r="K597"/>
      <c r="L597"/>
    </row>
    <row r="598" spans="11:12" ht="14.4" x14ac:dyDescent="0.3">
      <c r="K598"/>
      <c r="L598"/>
    </row>
    <row r="599" spans="11:12" ht="14.4" x14ac:dyDescent="0.3">
      <c r="K599"/>
      <c r="L599"/>
    </row>
    <row r="600" spans="11:12" ht="14.4" x14ac:dyDescent="0.3">
      <c r="K600"/>
      <c r="L600"/>
    </row>
    <row r="601" spans="11:12" ht="14.4" x14ac:dyDescent="0.3">
      <c r="K601"/>
      <c r="L601"/>
    </row>
    <row r="602" spans="11:12" ht="14.4" x14ac:dyDescent="0.3">
      <c r="K602"/>
      <c r="L602"/>
    </row>
    <row r="603" spans="11:12" ht="14.4" x14ac:dyDescent="0.3">
      <c r="K603"/>
      <c r="L603"/>
    </row>
    <row r="604" spans="11:12" ht="14.4" x14ac:dyDescent="0.3">
      <c r="K604"/>
      <c r="L604"/>
    </row>
    <row r="605" spans="11:12" ht="14.4" x14ac:dyDescent="0.3">
      <c r="K605"/>
      <c r="L605"/>
    </row>
    <row r="606" spans="11:12" ht="14.4" x14ac:dyDescent="0.3">
      <c r="K606"/>
      <c r="L606"/>
    </row>
    <row r="607" spans="11:12" ht="14.4" x14ac:dyDescent="0.3">
      <c r="K607"/>
      <c r="L607"/>
    </row>
    <row r="608" spans="11:12" ht="14.4" x14ac:dyDescent="0.3">
      <c r="K608"/>
      <c r="L608"/>
    </row>
    <row r="609" spans="11:12" ht="14.4" x14ac:dyDescent="0.3">
      <c r="K609"/>
      <c r="L609"/>
    </row>
    <row r="610" spans="11:12" ht="14.4" x14ac:dyDescent="0.3">
      <c r="K610"/>
      <c r="L610"/>
    </row>
    <row r="611" spans="11:12" ht="14.4" x14ac:dyDescent="0.3">
      <c r="K611"/>
      <c r="L611"/>
    </row>
    <row r="612" spans="11:12" ht="14.4" x14ac:dyDescent="0.3">
      <c r="K612"/>
      <c r="L612"/>
    </row>
    <row r="613" spans="11:12" ht="14.4" x14ac:dyDescent="0.3">
      <c r="K613"/>
      <c r="L613"/>
    </row>
    <row r="614" spans="11:12" ht="14.4" x14ac:dyDescent="0.3">
      <c r="K614"/>
      <c r="L614"/>
    </row>
    <row r="615" spans="11:12" ht="14.4" x14ac:dyDescent="0.3">
      <c r="K615"/>
      <c r="L615"/>
    </row>
    <row r="616" spans="11:12" ht="14.4" x14ac:dyDescent="0.3">
      <c r="K616"/>
      <c r="L616"/>
    </row>
    <row r="617" spans="11:12" ht="14.4" x14ac:dyDescent="0.3">
      <c r="K617"/>
      <c r="L617"/>
    </row>
    <row r="618" spans="11:12" ht="14.4" x14ac:dyDescent="0.3">
      <c r="K618"/>
      <c r="L618"/>
    </row>
    <row r="619" spans="11:12" ht="14.4" x14ac:dyDescent="0.3">
      <c r="K619"/>
      <c r="L619"/>
    </row>
    <row r="620" spans="11:12" ht="14.4" x14ac:dyDescent="0.3">
      <c r="K620"/>
      <c r="L620"/>
    </row>
    <row r="621" spans="11:12" ht="14.4" x14ac:dyDescent="0.3">
      <c r="K621"/>
      <c r="L621"/>
    </row>
    <row r="622" spans="11:12" ht="14.4" x14ac:dyDescent="0.3">
      <c r="K622"/>
      <c r="L622"/>
    </row>
    <row r="623" spans="11:12" ht="14.4" x14ac:dyDescent="0.3">
      <c r="K623"/>
      <c r="L623"/>
    </row>
    <row r="624" spans="11:12" ht="14.4" x14ac:dyDescent="0.3">
      <c r="K624"/>
      <c r="L624"/>
    </row>
    <row r="625" spans="11:12" ht="14.4" x14ac:dyDescent="0.3">
      <c r="K625"/>
      <c r="L625"/>
    </row>
    <row r="626" spans="11:12" ht="14.4" x14ac:dyDescent="0.3">
      <c r="K626"/>
      <c r="L626"/>
    </row>
    <row r="627" spans="11:12" ht="14.4" x14ac:dyDescent="0.3">
      <c r="K627"/>
      <c r="L627"/>
    </row>
    <row r="628" spans="11:12" ht="14.4" x14ac:dyDescent="0.3">
      <c r="K628"/>
      <c r="L628"/>
    </row>
    <row r="629" spans="11:12" ht="14.4" x14ac:dyDescent="0.3">
      <c r="K629"/>
      <c r="L629"/>
    </row>
    <row r="630" spans="11:12" ht="14.4" x14ac:dyDescent="0.3">
      <c r="K630"/>
      <c r="L630"/>
    </row>
    <row r="631" spans="11:12" ht="14.4" x14ac:dyDescent="0.3">
      <c r="K631"/>
      <c r="L631"/>
    </row>
    <row r="632" spans="11:12" ht="14.4" x14ac:dyDescent="0.3">
      <c r="K632"/>
      <c r="L632"/>
    </row>
    <row r="633" spans="11:12" ht="14.4" x14ac:dyDescent="0.3">
      <c r="K633"/>
      <c r="L633"/>
    </row>
    <row r="634" spans="11:12" ht="14.4" x14ac:dyDescent="0.3">
      <c r="K634"/>
      <c r="L634"/>
    </row>
    <row r="635" spans="11:12" ht="14.4" x14ac:dyDescent="0.3">
      <c r="K635"/>
      <c r="L635"/>
    </row>
    <row r="636" spans="11:12" ht="14.4" x14ac:dyDescent="0.3">
      <c r="K636"/>
      <c r="L636"/>
    </row>
    <row r="637" spans="11:12" ht="14.4" x14ac:dyDescent="0.3">
      <c r="K637"/>
      <c r="L637"/>
    </row>
    <row r="638" spans="11:12" ht="14.4" x14ac:dyDescent="0.3">
      <c r="K638"/>
      <c r="L638"/>
    </row>
    <row r="639" spans="11:12" ht="14.4" x14ac:dyDescent="0.3">
      <c r="K639"/>
      <c r="L639"/>
    </row>
    <row r="640" spans="11:12" ht="14.4" x14ac:dyDescent="0.3">
      <c r="K640"/>
      <c r="L640"/>
    </row>
    <row r="641" spans="11:12" ht="14.4" x14ac:dyDescent="0.3">
      <c r="K641"/>
      <c r="L641"/>
    </row>
    <row r="642" spans="11:12" ht="14.4" x14ac:dyDescent="0.3">
      <c r="K642"/>
      <c r="L642"/>
    </row>
    <row r="643" spans="11:12" ht="14.4" x14ac:dyDescent="0.3">
      <c r="K643"/>
      <c r="L643"/>
    </row>
    <row r="644" spans="11:12" ht="14.4" x14ac:dyDescent="0.3">
      <c r="K644"/>
      <c r="L644"/>
    </row>
    <row r="645" spans="11:12" ht="14.4" x14ac:dyDescent="0.3">
      <c r="K645"/>
      <c r="L645"/>
    </row>
    <row r="646" spans="11:12" ht="14.4" x14ac:dyDescent="0.3">
      <c r="K646"/>
      <c r="L646"/>
    </row>
    <row r="647" spans="11:12" ht="14.4" x14ac:dyDescent="0.3">
      <c r="K647"/>
      <c r="L647"/>
    </row>
    <row r="648" spans="11:12" ht="14.4" x14ac:dyDescent="0.3">
      <c r="K648"/>
      <c r="L648"/>
    </row>
    <row r="649" spans="11:12" ht="14.4" x14ac:dyDescent="0.3">
      <c r="K649"/>
      <c r="L649"/>
    </row>
    <row r="650" spans="11:12" ht="14.4" x14ac:dyDescent="0.3">
      <c r="K650"/>
      <c r="L650"/>
    </row>
    <row r="651" spans="11:12" ht="14.4" x14ac:dyDescent="0.3">
      <c r="K651"/>
      <c r="L651"/>
    </row>
    <row r="652" spans="11:12" ht="14.4" x14ac:dyDescent="0.3">
      <c r="K652"/>
      <c r="L652"/>
    </row>
    <row r="653" spans="11:12" ht="14.4" x14ac:dyDescent="0.3">
      <c r="K653"/>
      <c r="L653"/>
    </row>
    <row r="654" spans="11:12" ht="14.4" x14ac:dyDescent="0.3">
      <c r="K654"/>
      <c r="L654"/>
    </row>
    <row r="655" spans="11:12" ht="14.4" x14ac:dyDescent="0.3">
      <c r="K655"/>
      <c r="L655"/>
    </row>
    <row r="656" spans="11:12" ht="14.4" x14ac:dyDescent="0.3">
      <c r="K656"/>
      <c r="L656"/>
    </row>
    <row r="657" spans="11:12" ht="14.4" x14ac:dyDescent="0.3">
      <c r="K657"/>
      <c r="L657"/>
    </row>
    <row r="658" spans="11:12" ht="14.4" x14ac:dyDescent="0.3">
      <c r="K658"/>
      <c r="L658"/>
    </row>
    <row r="659" spans="11:12" ht="14.4" x14ac:dyDescent="0.3">
      <c r="K659"/>
      <c r="L659"/>
    </row>
    <row r="660" spans="11:12" ht="14.4" x14ac:dyDescent="0.3">
      <c r="K660"/>
      <c r="L660"/>
    </row>
    <row r="661" spans="11:12" ht="14.4" x14ac:dyDescent="0.3">
      <c r="K661"/>
      <c r="L661"/>
    </row>
    <row r="662" spans="11:12" ht="14.4" x14ac:dyDescent="0.3">
      <c r="K662"/>
      <c r="L662"/>
    </row>
    <row r="663" spans="11:12" ht="14.4" x14ac:dyDescent="0.3">
      <c r="K663"/>
      <c r="L663"/>
    </row>
    <row r="664" spans="11:12" ht="14.4" x14ac:dyDescent="0.3">
      <c r="K664"/>
      <c r="L664"/>
    </row>
    <row r="665" spans="11:12" ht="14.4" x14ac:dyDescent="0.3">
      <c r="K665"/>
      <c r="L665"/>
    </row>
    <row r="666" spans="11:12" ht="14.4" x14ac:dyDescent="0.3">
      <c r="K666"/>
      <c r="L666"/>
    </row>
    <row r="667" spans="11:12" ht="14.4" x14ac:dyDescent="0.3">
      <c r="K667"/>
      <c r="L667"/>
    </row>
    <row r="668" spans="11:12" ht="14.4" x14ac:dyDescent="0.3">
      <c r="K668"/>
      <c r="L668"/>
    </row>
    <row r="669" spans="11:12" ht="14.4" x14ac:dyDescent="0.3">
      <c r="K669"/>
      <c r="L669"/>
    </row>
    <row r="670" spans="11:12" ht="14.4" x14ac:dyDescent="0.3">
      <c r="K670"/>
      <c r="L670"/>
    </row>
    <row r="671" spans="11:12" ht="14.4" x14ac:dyDescent="0.3">
      <c r="K671"/>
      <c r="L671"/>
    </row>
    <row r="672" spans="11:12" ht="14.4" x14ac:dyDescent="0.3">
      <c r="K672"/>
      <c r="L672"/>
    </row>
    <row r="673" spans="11:12" ht="14.4" x14ac:dyDescent="0.3">
      <c r="K673"/>
      <c r="L673"/>
    </row>
    <row r="674" spans="11:12" ht="14.4" x14ac:dyDescent="0.3">
      <c r="K674"/>
      <c r="L674"/>
    </row>
    <row r="675" spans="11:12" ht="14.4" x14ac:dyDescent="0.3">
      <c r="K675"/>
      <c r="L675"/>
    </row>
    <row r="676" spans="11:12" ht="14.4" x14ac:dyDescent="0.3">
      <c r="K676"/>
      <c r="L676"/>
    </row>
    <row r="677" spans="11:12" ht="14.4" x14ac:dyDescent="0.3">
      <c r="K677"/>
      <c r="L677"/>
    </row>
    <row r="678" spans="11:12" ht="14.4" x14ac:dyDescent="0.3">
      <c r="K678"/>
      <c r="L678"/>
    </row>
    <row r="679" spans="11:12" ht="14.4" x14ac:dyDescent="0.3">
      <c r="K679"/>
      <c r="L679"/>
    </row>
    <row r="680" spans="11:12" ht="14.4" x14ac:dyDescent="0.3">
      <c r="K680"/>
      <c r="L680"/>
    </row>
    <row r="681" spans="11:12" ht="14.4" x14ac:dyDescent="0.3">
      <c r="K681"/>
      <c r="L681"/>
    </row>
    <row r="682" spans="11:12" ht="14.4" x14ac:dyDescent="0.3">
      <c r="K682"/>
      <c r="L682"/>
    </row>
    <row r="683" spans="11:12" ht="14.4" x14ac:dyDescent="0.3">
      <c r="K683"/>
      <c r="L683"/>
    </row>
    <row r="684" spans="11:12" ht="14.4" x14ac:dyDescent="0.3">
      <c r="K684"/>
      <c r="L684"/>
    </row>
    <row r="685" spans="11:12" ht="14.4" x14ac:dyDescent="0.3">
      <c r="K685"/>
      <c r="L685"/>
    </row>
    <row r="686" spans="11:12" ht="14.4" x14ac:dyDescent="0.3">
      <c r="K686"/>
      <c r="L686"/>
    </row>
    <row r="687" spans="11:12" ht="14.4" x14ac:dyDescent="0.3">
      <c r="K687"/>
      <c r="L687"/>
    </row>
    <row r="688" spans="11:12" ht="14.4" x14ac:dyDescent="0.3">
      <c r="K688"/>
      <c r="L688"/>
    </row>
    <row r="689" spans="11:12" ht="14.4" x14ac:dyDescent="0.3">
      <c r="K689"/>
      <c r="L689"/>
    </row>
    <row r="690" spans="11:12" ht="14.4" x14ac:dyDescent="0.3">
      <c r="K690"/>
      <c r="L690"/>
    </row>
    <row r="691" spans="11:12" ht="14.4" x14ac:dyDescent="0.3">
      <c r="K691"/>
      <c r="L691"/>
    </row>
    <row r="692" spans="11:12" ht="14.4" x14ac:dyDescent="0.3">
      <c r="K692"/>
      <c r="L692"/>
    </row>
    <row r="693" spans="11:12" ht="14.4" x14ac:dyDescent="0.3">
      <c r="K693"/>
      <c r="L693"/>
    </row>
    <row r="694" spans="11:12" ht="14.4" x14ac:dyDescent="0.3">
      <c r="K694"/>
      <c r="L694"/>
    </row>
    <row r="695" spans="11:12" ht="14.4" x14ac:dyDescent="0.3">
      <c r="K695"/>
      <c r="L695"/>
    </row>
    <row r="696" spans="11:12" ht="14.4" x14ac:dyDescent="0.3">
      <c r="K696"/>
      <c r="L696"/>
    </row>
    <row r="697" spans="11:12" ht="14.4" x14ac:dyDescent="0.3">
      <c r="K697"/>
      <c r="L697"/>
    </row>
    <row r="698" spans="11:12" ht="14.4" x14ac:dyDescent="0.3">
      <c r="K698"/>
      <c r="L698"/>
    </row>
    <row r="699" spans="11:12" ht="14.4" x14ac:dyDescent="0.3">
      <c r="K699"/>
      <c r="L699"/>
    </row>
    <row r="700" spans="11:12" ht="14.4" x14ac:dyDescent="0.3">
      <c r="K700"/>
      <c r="L700"/>
    </row>
    <row r="701" spans="11:12" ht="14.4" x14ac:dyDescent="0.3">
      <c r="K701"/>
      <c r="L701"/>
    </row>
    <row r="702" spans="11:12" ht="14.4" x14ac:dyDescent="0.3">
      <c r="K702"/>
      <c r="L702"/>
    </row>
    <row r="703" spans="11:12" ht="14.4" x14ac:dyDescent="0.3">
      <c r="K703"/>
      <c r="L703"/>
    </row>
    <row r="704" spans="11:12" ht="14.4" x14ac:dyDescent="0.3">
      <c r="K704"/>
      <c r="L704"/>
    </row>
    <row r="705" spans="11:12" ht="14.4" x14ac:dyDescent="0.3">
      <c r="K705"/>
      <c r="L705"/>
    </row>
    <row r="706" spans="11:12" ht="14.4" x14ac:dyDescent="0.3">
      <c r="K706"/>
      <c r="L706"/>
    </row>
    <row r="707" spans="11:12" ht="14.4" x14ac:dyDescent="0.3">
      <c r="K707"/>
      <c r="L707"/>
    </row>
    <row r="708" spans="11:12" ht="14.4" x14ac:dyDescent="0.3">
      <c r="K708"/>
      <c r="L708"/>
    </row>
    <row r="709" spans="11:12" ht="14.4" x14ac:dyDescent="0.3">
      <c r="K709"/>
      <c r="L709"/>
    </row>
    <row r="710" spans="11:12" ht="14.4" x14ac:dyDescent="0.3">
      <c r="K710"/>
      <c r="L710"/>
    </row>
    <row r="711" spans="11:12" ht="14.4" x14ac:dyDescent="0.3">
      <c r="K711"/>
      <c r="L711"/>
    </row>
    <row r="712" spans="11:12" ht="14.4" x14ac:dyDescent="0.3">
      <c r="K712"/>
      <c r="L712"/>
    </row>
    <row r="713" spans="11:12" ht="14.4" x14ac:dyDescent="0.3">
      <c r="K713"/>
      <c r="L713"/>
    </row>
    <row r="714" spans="11:12" ht="14.4" x14ac:dyDescent="0.3">
      <c r="K714"/>
      <c r="L714"/>
    </row>
    <row r="715" spans="11:12" ht="14.4" x14ac:dyDescent="0.3">
      <c r="K715"/>
      <c r="L715"/>
    </row>
    <row r="716" spans="11:12" ht="14.4" x14ac:dyDescent="0.3">
      <c r="K716"/>
      <c r="L716"/>
    </row>
    <row r="717" spans="11:12" ht="14.4" x14ac:dyDescent="0.3">
      <c r="K717"/>
      <c r="L717"/>
    </row>
    <row r="718" spans="11:12" ht="14.4" x14ac:dyDescent="0.3">
      <c r="K718"/>
      <c r="L718"/>
    </row>
    <row r="719" spans="11:12" ht="14.4" x14ac:dyDescent="0.3">
      <c r="K719"/>
      <c r="L719"/>
    </row>
    <row r="720" spans="11:12" ht="14.4" x14ac:dyDescent="0.3">
      <c r="K720"/>
      <c r="L720"/>
    </row>
    <row r="721" spans="11:12" ht="14.4" x14ac:dyDescent="0.3">
      <c r="K721"/>
      <c r="L721"/>
    </row>
    <row r="722" spans="11:12" ht="14.4" x14ac:dyDescent="0.3">
      <c r="K722"/>
      <c r="L722"/>
    </row>
    <row r="723" spans="11:12" ht="14.4" x14ac:dyDescent="0.3">
      <c r="K723"/>
      <c r="L723"/>
    </row>
    <row r="724" spans="11:12" ht="14.4" x14ac:dyDescent="0.3">
      <c r="K724"/>
      <c r="L724"/>
    </row>
    <row r="725" spans="11:12" ht="14.4" x14ac:dyDescent="0.3">
      <c r="K725"/>
      <c r="L725"/>
    </row>
    <row r="726" spans="11:12" ht="14.4" x14ac:dyDescent="0.3">
      <c r="K726"/>
      <c r="L726"/>
    </row>
    <row r="727" spans="11:12" ht="14.4" x14ac:dyDescent="0.3">
      <c r="K727"/>
      <c r="L727"/>
    </row>
    <row r="728" spans="11:12" ht="14.4" x14ac:dyDescent="0.3">
      <c r="K728"/>
      <c r="L728"/>
    </row>
    <row r="729" spans="11:12" ht="14.4" x14ac:dyDescent="0.3">
      <c r="K729"/>
      <c r="L729"/>
    </row>
    <row r="730" spans="11:12" ht="14.4" x14ac:dyDescent="0.3">
      <c r="K730"/>
      <c r="L730"/>
    </row>
    <row r="731" spans="11:12" ht="14.4" x14ac:dyDescent="0.3">
      <c r="K731"/>
      <c r="L731"/>
    </row>
    <row r="732" spans="11:12" ht="14.4" x14ac:dyDescent="0.3">
      <c r="K732"/>
      <c r="L732"/>
    </row>
    <row r="733" spans="11:12" ht="14.4" x14ac:dyDescent="0.3">
      <c r="K733"/>
      <c r="L733"/>
    </row>
    <row r="734" spans="11:12" ht="14.4" x14ac:dyDescent="0.3">
      <c r="K734"/>
      <c r="L734"/>
    </row>
    <row r="735" spans="11:12" ht="14.4" x14ac:dyDescent="0.3">
      <c r="K735"/>
      <c r="L735"/>
    </row>
    <row r="736" spans="11:12" ht="14.4" x14ac:dyDescent="0.3">
      <c r="K736"/>
      <c r="L736"/>
    </row>
    <row r="737" spans="11:12" ht="14.4" x14ac:dyDescent="0.3">
      <c r="K737"/>
      <c r="L737"/>
    </row>
    <row r="738" spans="11:12" ht="14.4" x14ac:dyDescent="0.3">
      <c r="K738"/>
      <c r="L738"/>
    </row>
    <row r="739" spans="11:12" ht="14.4" x14ac:dyDescent="0.3">
      <c r="K739"/>
      <c r="L739"/>
    </row>
    <row r="740" spans="11:12" ht="14.4" x14ac:dyDescent="0.3">
      <c r="K740"/>
      <c r="L740"/>
    </row>
    <row r="741" spans="11:12" ht="14.4" x14ac:dyDescent="0.3">
      <c r="K741"/>
      <c r="L741"/>
    </row>
    <row r="742" spans="11:12" ht="14.4" x14ac:dyDescent="0.3">
      <c r="K742"/>
      <c r="L742"/>
    </row>
    <row r="743" spans="11:12" ht="14.4" x14ac:dyDescent="0.3">
      <c r="K743"/>
      <c r="L743"/>
    </row>
    <row r="744" spans="11:12" ht="14.4" x14ac:dyDescent="0.3">
      <c r="K744"/>
      <c r="L744"/>
    </row>
    <row r="745" spans="11:12" ht="14.4" x14ac:dyDescent="0.3">
      <c r="K745"/>
      <c r="L745"/>
    </row>
    <row r="746" spans="11:12" ht="14.4" x14ac:dyDescent="0.3">
      <c r="K746"/>
      <c r="L746"/>
    </row>
    <row r="747" spans="11:12" ht="14.4" x14ac:dyDescent="0.3">
      <c r="K747"/>
      <c r="L747"/>
    </row>
    <row r="748" spans="11:12" ht="14.4" x14ac:dyDescent="0.3">
      <c r="K748"/>
      <c r="L748"/>
    </row>
    <row r="749" spans="11:12" ht="14.4" x14ac:dyDescent="0.3">
      <c r="K749"/>
      <c r="L749"/>
    </row>
    <row r="750" spans="11:12" ht="14.4" x14ac:dyDescent="0.3">
      <c r="K750"/>
      <c r="L750"/>
    </row>
    <row r="751" spans="11:12" ht="14.4" x14ac:dyDescent="0.3">
      <c r="K751"/>
      <c r="L751"/>
    </row>
    <row r="752" spans="11:12" ht="14.4" x14ac:dyDescent="0.3">
      <c r="K752"/>
      <c r="L752"/>
    </row>
    <row r="753" spans="11:12" ht="14.4" x14ac:dyDescent="0.3">
      <c r="K753"/>
      <c r="L753"/>
    </row>
    <row r="754" spans="11:12" ht="14.4" x14ac:dyDescent="0.3">
      <c r="K754"/>
      <c r="L754"/>
    </row>
    <row r="755" spans="11:12" ht="14.4" x14ac:dyDescent="0.3">
      <c r="K755"/>
      <c r="L755"/>
    </row>
    <row r="756" spans="11:12" ht="14.4" x14ac:dyDescent="0.3">
      <c r="K756"/>
      <c r="L756"/>
    </row>
    <row r="757" spans="11:12" ht="14.4" x14ac:dyDescent="0.3">
      <c r="K757"/>
      <c r="L757"/>
    </row>
    <row r="758" spans="11:12" ht="14.4" x14ac:dyDescent="0.3">
      <c r="K758"/>
      <c r="L758"/>
    </row>
    <row r="759" spans="11:12" ht="14.4" x14ac:dyDescent="0.3">
      <c r="K759"/>
      <c r="L759"/>
    </row>
    <row r="760" spans="11:12" ht="14.4" x14ac:dyDescent="0.3">
      <c r="K760"/>
      <c r="L760"/>
    </row>
    <row r="761" spans="11:12" ht="14.4" x14ac:dyDescent="0.3">
      <c r="K761"/>
      <c r="L761"/>
    </row>
    <row r="762" spans="11:12" ht="14.4" x14ac:dyDescent="0.3">
      <c r="K762"/>
      <c r="L762"/>
    </row>
    <row r="763" spans="11:12" ht="14.4" x14ac:dyDescent="0.3">
      <c r="K763"/>
      <c r="L763"/>
    </row>
    <row r="764" spans="11:12" ht="14.4" x14ac:dyDescent="0.3">
      <c r="K764"/>
      <c r="L764"/>
    </row>
    <row r="765" spans="11:12" ht="14.4" x14ac:dyDescent="0.3">
      <c r="K765"/>
      <c r="L765"/>
    </row>
    <row r="766" spans="11:12" ht="14.4" x14ac:dyDescent="0.3">
      <c r="K766"/>
      <c r="L766"/>
    </row>
    <row r="767" spans="11:12" ht="14.4" x14ac:dyDescent="0.3">
      <c r="K767"/>
      <c r="L767"/>
    </row>
    <row r="768" spans="11:12" ht="14.4" x14ac:dyDescent="0.3">
      <c r="K768"/>
      <c r="L768"/>
    </row>
    <row r="769" spans="11:12" ht="14.4" x14ac:dyDescent="0.3">
      <c r="K769"/>
      <c r="L769"/>
    </row>
    <row r="770" spans="11:12" ht="14.4" x14ac:dyDescent="0.3">
      <c r="K770"/>
      <c r="L770"/>
    </row>
    <row r="771" spans="11:12" ht="14.4" x14ac:dyDescent="0.3">
      <c r="K771"/>
      <c r="L771"/>
    </row>
    <row r="772" spans="11:12" ht="14.4" x14ac:dyDescent="0.3">
      <c r="K772"/>
      <c r="L772"/>
    </row>
    <row r="773" spans="11:12" ht="14.4" x14ac:dyDescent="0.3">
      <c r="K773"/>
      <c r="L773"/>
    </row>
    <row r="774" spans="11:12" ht="14.4" x14ac:dyDescent="0.3">
      <c r="K774"/>
      <c r="L774"/>
    </row>
    <row r="775" spans="11:12" ht="14.4" x14ac:dyDescent="0.3">
      <c r="K775"/>
      <c r="L775"/>
    </row>
    <row r="776" spans="11:12" ht="14.4" x14ac:dyDescent="0.3">
      <c r="K776"/>
      <c r="L776"/>
    </row>
    <row r="777" spans="11:12" ht="14.4" x14ac:dyDescent="0.3">
      <c r="K777"/>
      <c r="L777"/>
    </row>
    <row r="778" spans="11:12" ht="14.4" x14ac:dyDescent="0.3">
      <c r="K778"/>
      <c r="L778"/>
    </row>
    <row r="779" spans="11:12" ht="14.4" x14ac:dyDescent="0.3">
      <c r="K779"/>
      <c r="L779"/>
    </row>
    <row r="780" spans="11:12" ht="14.4" x14ac:dyDescent="0.3">
      <c r="K780"/>
      <c r="L780"/>
    </row>
    <row r="781" spans="11:12" ht="14.4" x14ac:dyDescent="0.3">
      <c r="K781"/>
      <c r="L781"/>
    </row>
    <row r="782" spans="11:12" ht="14.4" x14ac:dyDescent="0.3">
      <c r="K782"/>
      <c r="L782"/>
    </row>
    <row r="783" spans="11:12" ht="14.4" x14ac:dyDescent="0.3">
      <c r="K783"/>
      <c r="L783"/>
    </row>
    <row r="784" spans="11:12" ht="14.4" x14ac:dyDescent="0.3">
      <c r="K784"/>
      <c r="L784"/>
    </row>
    <row r="785" spans="11:12" ht="14.4" x14ac:dyDescent="0.3">
      <c r="K785"/>
      <c r="L785"/>
    </row>
    <row r="786" spans="11:12" ht="14.4" x14ac:dyDescent="0.3">
      <c r="K786"/>
      <c r="L786"/>
    </row>
    <row r="787" spans="11:12" ht="14.4" x14ac:dyDescent="0.3">
      <c r="K787"/>
      <c r="L787"/>
    </row>
    <row r="788" spans="11:12" ht="14.4" x14ac:dyDescent="0.3">
      <c r="K788"/>
      <c r="L788"/>
    </row>
    <row r="789" spans="11:12" ht="14.4" x14ac:dyDescent="0.3">
      <c r="K789"/>
      <c r="L789"/>
    </row>
    <row r="790" spans="11:12" ht="14.4" x14ac:dyDescent="0.3">
      <c r="K790"/>
      <c r="L790"/>
    </row>
    <row r="791" spans="11:12" ht="14.4" x14ac:dyDescent="0.3">
      <c r="K791"/>
      <c r="L791"/>
    </row>
    <row r="792" spans="11:12" ht="14.4" x14ac:dyDescent="0.3">
      <c r="K792"/>
      <c r="L792"/>
    </row>
    <row r="793" spans="11:12" ht="14.4" x14ac:dyDescent="0.3">
      <c r="K793"/>
      <c r="L793"/>
    </row>
    <row r="794" spans="11:12" ht="14.4" x14ac:dyDescent="0.3">
      <c r="K794"/>
      <c r="L794"/>
    </row>
    <row r="795" spans="11:12" ht="14.4" x14ac:dyDescent="0.3">
      <c r="K795"/>
      <c r="L795"/>
    </row>
    <row r="796" spans="11:12" ht="14.4" x14ac:dyDescent="0.3">
      <c r="K796"/>
      <c r="L796"/>
    </row>
    <row r="797" spans="11:12" ht="14.4" x14ac:dyDescent="0.3">
      <c r="K797"/>
      <c r="L797"/>
    </row>
    <row r="798" spans="11:12" ht="14.4" x14ac:dyDescent="0.3">
      <c r="K798"/>
      <c r="L798"/>
    </row>
    <row r="799" spans="11:12" ht="14.4" x14ac:dyDescent="0.3">
      <c r="K799"/>
      <c r="L799"/>
    </row>
    <row r="800" spans="11:12" ht="14.4" x14ac:dyDescent="0.3">
      <c r="K800"/>
      <c r="L800"/>
    </row>
    <row r="801" spans="11:12" ht="14.4" x14ac:dyDescent="0.3">
      <c r="K801"/>
      <c r="L801"/>
    </row>
    <row r="802" spans="11:12" ht="14.4" x14ac:dyDescent="0.3">
      <c r="K802"/>
      <c r="L802"/>
    </row>
    <row r="803" spans="11:12" ht="14.4" x14ac:dyDescent="0.3">
      <c r="K803"/>
      <c r="L803"/>
    </row>
    <row r="804" spans="11:12" ht="14.4" x14ac:dyDescent="0.3">
      <c r="K804"/>
      <c r="L804"/>
    </row>
    <row r="805" spans="11:12" ht="14.4" x14ac:dyDescent="0.3">
      <c r="K805"/>
      <c r="L805"/>
    </row>
    <row r="806" spans="11:12" ht="14.4" x14ac:dyDescent="0.3">
      <c r="K806"/>
      <c r="L806"/>
    </row>
    <row r="807" spans="11:12" ht="14.4" x14ac:dyDescent="0.3">
      <c r="K807"/>
      <c r="L807"/>
    </row>
    <row r="808" spans="11:12" ht="14.4" x14ac:dyDescent="0.3">
      <c r="K808"/>
      <c r="L808"/>
    </row>
    <row r="809" spans="11:12" ht="14.4" x14ac:dyDescent="0.3">
      <c r="K809"/>
      <c r="L809"/>
    </row>
    <row r="810" spans="11:12" ht="14.4" x14ac:dyDescent="0.3">
      <c r="K810"/>
      <c r="L810"/>
    </row>
    <row r="811" spans="11:12" ht="14.4" x14ac:dyDescent="0.3">
      <c r="K811"/>
      <c r="L811"/>
    </row>
    <row r="812" spans="11:12" ht="14.4" x14ac:dyDescent="0.3">
      <c r="K812"/>
      <c r="L812"/>
    </row>
    <row r="813" spans="11:12" ht="14.4" x14ac:dyDescent="0.3">
      <c r="K813"/>
      <c r="L813"/>
    </row>
    <row r="814" spans="11:12" ht="14.4" x14ac:dyDescent="0.3">
      <c r="K814"/>
      <c r="L814"/>
    </row>
    <row r="815" spans="11:12" ht="14.4" x14ac:dyDescent="0.3">
      <c r="K815"/>
      <c r="L815"/>
    </row>
    <row r="816" spans="11:12" ht="14.4" x14ac:dyDescent="0.3">
      <c r="K816"/>
      <c r="L816"/>
    </row>
    <row r="817" spans="11:12" ht="14.4" x14ac:dyDescent="0.3">
      <c r="K817"/>
      <c r="L817"/>
    </row>
    <row r="818" spans="11:12" ht="14.4" x14ac:dyDescent="0.3">
      <c r="K818"/>
      <c r="L818"/>
    </row>
    <row r="819" spans="11:12" ht="14.4" x14ac:dyDescent="0.3">
      <c r="K819"/>
      <c r="L819"/>
    </row>
    <row r="820" spans="11:12" ht="14.4" x14ac:dyDescent="0.3">
      <c r="K820"/>
      <c r="L820"/>
    </row>
    <row r="821" spans="11:12" ht="14.4" x14ac:dyDescent="0.3">
      <c r="K821"/>
      <c r="L821"/>
    </row>
    <row r="822" spans="11:12" ht="14.4" x14ac:dyDescent="0.3">
      <c r="K822"/>
      <c r="L822"/>
    </row>
    <row r="823" spans="11:12" ht="14.4" x14ac:dyDescent="0.3">
      <c r="K823"/>
      <c r="L823"/>
    </row>
    <row r="824" spans="11:12" ht="14.4" x14ac:dyDescent="0.3">
      <c r="K824"/>
      <c r="L824"/>
    </row>
    <row r="825" spans="11:12" ht="14.4" x14ac:dyDescent="0.3">
      <c r="K825"/>
      <c r="L825"/>
    </row>
    <row r="826" spans="11:12" ht="14.4" x14ac:dyDescent="0.3">
      <c r="K826"/>
      <c r="L826"/>
    </row>
    <row r="827" spans="11:12" ht="14.4" x14ac:dyDescent="0.3">
      <c r="K827"/>
      <c r="L827"/>
    </row>
    <row r="828" spans="11:12" ht="14.4" x14ac:dyDescent="0.3">
      <c r="K828"/>
      <c r="L828"/>
    </row>
    <row r="829" spans="11:12" ht="14.4" x14ac:dyDescent="0.3">
      <c r="K829"/>
      <c r="L829"/>
    </row>
    <row r="830" spans="11:12" ht="14.4" x14ac:dyDescent="0.3">
      <c r="K830"/>
      <c r="L830"/>
    </row>
    <row r="831" spans="11:12" ht="14.4" x14ac:dyDescent="0.3">
      <c r="K831"/>
      <c r="L831"/>
    </row>
    <row r="832" spans="11:12" ht="14.4" x14ac:dyDescent="0.3">
      <c r="K832"/>
      <c r="L832"/>
    </row>
    <row r="833" spans="11:12" ht="14.4" x14ac:dyDescent="0.3">
      <c r="K833"/>
      <c r="L833"/>
    </row>
    <row r="834" spans="11:12" ht="14.4" x14ac:dyDescent="0.3">
      <c r="K834"/>
      <c r="L834"/>
    </row>
    <row r="835" spans="11:12" ht="14.4" x14ac:dyDescent="0.3">
      <c r="K835"/>
      <c r="L835"/>
    </row>
    <row r="836" spans="11:12" ht="14.4" x14ac:dyDescent="0.3">
      <c r="K836"/>
      <c r="L836"/>
    </row>
    <row r="837" spans="11:12" ht="14.4" x14ac:dyDescent="0.3">
      <c r="K837"/>
      <c r="L837"/>
    </row>
    <row r="838" spans="11:12" ht="14.4" x14ac:dyDescent="0.3">
      <c r="K838"/>
      <c r="L838"/>
    </row>
    <row r="839" spans="11:12" ht="14.4" x14ac:dyDescent="0.3">
      <c r="K839"/>
      <c r="L839"/>
    </row>
    <row r="840" spans="11:12" ht="14.4" x14ac:dyDescent="0.3">
      <c r="K840"/>
      <c r="L840"/>
    </row>
    <row r="841" spans="11:12" ht="14.4" x14ac:dyDescent="0.3">
      <c r="K841"/>
      <c r="L841"/>
    </row>
    <row r="842" spans="11:12" ht="14.4" x14ac:dyDescent="0.3">
      <c r="K842"/>
      <c r="L842"/>
    </row>
    <row r="843" spans="11:12" ht="14.4" x14ac:dyDescent="0.3">
      <c r="K843"/>
      <c r="L843"/>
    </row>
    <row r="844" spans="11:12" ht="14.4" x14ac:dyDescent="0.3">
      <c r="K844"/>
      <c r="L844"/>
    </row>
    <row r="845" spans="11:12" ht="14.4" x14ac:dyDescent="0.3">
      <c r="K845"/>
      <c r="L845"/>
    </row>
    <row r="846" spans="11:12" ht="14.4" x14ac:dyDescent="0.3">
      <c r="K846"/>
      <c r="L846"/>
    </row>
    <row r="847" spans="11:12" ht="14.4" x14ac:dyDescent="0.3">
      <c r="K847"/>
      <c r="L847"/>
    </row>
    <row r="848" spans="11:12" ht="14.4" x14ac:dyDescent="0.3">
      <c r="K848"/>
      <c r="L848"/>
    </row>
    <row r="849" spans="11:12" ht="14.4" x14ac:dyDescent="0.3">
      <c r="K849"/>
      <c r="L849"/>
    </row>
    <row r="850" spans="11:12" ht="14.4" x14ac:dyDescent="0.3">
      <c r="K850"/>
      <c r="L850"/>
    </row>
    <row r="851" spans="11:12" ht="14.4" x14ac:dyDescent="0.3">
      <c r="K851"/>
      <c r="L851"/>
    </row>
    <row r="852" spans="11:12" ht="14.4" x14ac:dyDescent="0.3">
      <c r="K852"/>
      <c r="L852"/>
    </row>
    <row r="853" spans="11:12" ht="14.4" x14ac:dyDescent="0.3">
      <c r="K853"/>
      <c r="L853"/>
    </row>
    <row r="854" spans="11:12" ht="14.4" x14ac:dyDescent="0.3">
      <c r="K854"/>
      <c r="L854"/>
    </row>
    <row r="855" spans="11:12" ht="14.4" x14ac:dyDescent="0.3">
      <c r="K855"/>
      <c r="L855"/>
    </row>
    <row r="856" spans="11:12" ht="14.4" x14ac:dyDescent="0.3">
      <c r="K856"/>
      <c r="L856"/>
    </row>
    <row r="857" spans="11:12" ht="14.4" x14ac:dyDescent="0.3">
      <c r="K857"/>
      <c r="L857"/>
    </row>
    <row r="858" spans="11:12" ht="14.4" x14ac:dyDescent="0.3">
      <c r="K858"/>
      <c r="L858"/>
    </row>
    <row r="859" spans="11:12" ht="14.4" x14ac:dyDescent="0.3">
      <c r="K859"/>
      <c r="L859"/>
    </row>
    <row r="860" spans="11:12" ht="14.4" x14ac:dyDescent="0.3">
      <c r="K860"/>
      <c r="L860"/>
    </row>
    <row r="861" spans="11:12" ht="14.4" x14ac:dyDescent="0.3">
      <c r="K861"/>
      <c r="L861"/>
    </row>
    <row r="862" spans="11:12" ht="14.4" x14ac:dyDescent="0.3">
      <c r="K862"/>
      <c r="L862"/>
    </row>
    <row r="863" spans="11:12" ht="14.4" x14ac:dyDescent="0.3">
      <c r="K863"/>
      <c r="L863"/>
    </row>
    <row r="864" spans="11:12" ht="14.4" x14ac:dyDescent="0.3">
      <c r="K864"/>
      <c r="L864"/>
    </row>
    <row r="865" spans="11:12" ht="14.4" x14ac:dyDescent="0.3">
      <c r="K865"/>
      <c r="L865"/>
    </row>
    <row r="866" spans="11:12" ht="14.4" x14ac:dyDescent="0.3">
      <c r="K866"/>
      <c r="L866"/>
    </row>
    <row r="867" spans="11:12" ht="14.4" x14ac:dyDescent="0.3">
      <c r="K867"/>
      <c r="L867"/>
    </row>
    <row r="868" spans="11:12" ht="14.4" x14ac:dyDescent="0.3">
      <c r="K868"/>
      <c r="L868"/>
    </row>
    <row r="869" spans="11:12" ht="14.4" x14ac:dyDescent="0.3">
      <c r="K869"/>
      <c r="L869"/>
    </row>
    <row r="870" spans="11:12" ht="14.4" x14ac:dyDescent="0.3">
      <c r="K870"/>
      <c r="L870"/>
    </row>
    <row r="871" spans="11:12" ht="14.4" x14ac:dyDescent="0.3">
      <c r="K871"/>
      <c r="L871"/>
    </row>
    <row r="872" spans="11:12" ht="14.4" x14ac:dyDescent="0.3">
      <c r="K872"/>
      <c r="L872"/>
    </row>
    <row r="873" spans="11:12" ht="14.4" x14ac:dyDescent="0.3">
      <c r="K873"/>
      <c r="L873"/>
    </row>
    <row r="874" spans="11:12" ht="14.4" x14ac:dyDescent="0.3">
      <c r="K874"/>
      <c r="L874"/>
    </row>
    <row r="875" spans="11:12" ht="14.4" x14ac:dyDescent="0.3">
      <c r="K875"/>
      <c r="L875"/>
    </row>
    <row r="876" spans="11:12" ht="14.4" x14ac:dyDescent="0.3">
      <c r="K876"/>
      <c r="L876"/>
    </row>
    <row r="877" spans="11:12" ht="14.4" x14ac:dyDescent="0.3">
      <c r="K877"/>
      <c r="L877"/>
    </row>
    <row r="878" spans="11:12" ht="14.4" x14ac:dyDescent="0.3">
      <c r="K878"/>
      <c r="L878"/>
    </row>
    <row r="879" spans="11:12" ht="14.4" x14ac:dyDescent="0.3">
      <c r="K879"/>
      <c r="L879"/>
    </row>
    <row r="880" spans="11:12" ht="14.4" x14ac:dyDescent="0.3">
      <c r="K880"/>
      <c r="L880"/>
    </row>
    <row r="881" spans="11:12" ht="14.4" x14ac:dyDescent="0.3">
      <c r="K881"/>
      <c r="L881"/>
    </row>
    <row r="882" spans="11:12" ht="14.4" x14ac:dyDescent="0.3">
      <c r="K882"/>
      <c r="L882"/>
    </row>
    <row r="883" spans="11:12" ht="14.4" x14ac:dyDescent="0.3">
      <c r="K883"/>
      <c r="L883"/>
    </row>
    <row r="884" spans="11:12" ht="14.4" x14ac:dyDescent="0.3">
      <c r="K884"/>
      <c r="L884"/>
    </row>
    <row r="885" spans="11:12" ht="14.4" x14ac:dyDescent="0.3">
      <c r="K885"/>
      <c r="L885"/>
    </row>
    <row r="886" spans="11:12" ht="14.4" x14ac:dyDescent="0.3">
      <c r="K886"/>
      <c r="L886"/>
    </row>
    <row r="887" spans="11:12" ht="14.4" x14ac:dyDescent="0.3">
      <c r="K887"/>
      <c r="L887"/>
    </row>
    <row r="888" spans="11:12" ht="14.4" x14ac:dyDescent="0.3">
      <c r="K888"/>
      <c r="L888"/>
    </row>
    <row r="889" spans="11:12" ht="14.4" x14ac:dyDescent="0.3">
      <c r="K889"/>
      <c r="L889"/>
    </row>
    <row r="890" spans="11:12" ht="14.4" x14ac:dyDescent="0.3">
      <c r="K890"/>
      <c r="L890"/>
    </row>
    <row r="891" spans="11:12" ht="14.4" x14ac:dyDescent="0.3">
      <c r="K891"/>
      <c r="L891"/>
    </row>
    <row r="892" spans="11:12" ht="14.4" x14ac:dyDescent="0.3">
      <c r="K892"/>
      <c r="L892"/>
    </row>
    <row r="893" spans="11:12" ht="14.4" x14ac:dyDescent="0.3">
      <c r="K893"/>
      <c r="L893"/>
    </row>
    <row r="894" spans="11:12" ht="14.4" x14ac:dyDescent="0.3">
      <c r="K894"/>
      <c r="L894"/>
    </row>
    <row r="895" spans="11:12" ht="14.4" x14ac:dyDescent="0.3">
      <c r="K895"/>
      <c r="L895"/>
    </row>
    <row r="896" spans="11:12" ht="14.4" x14ac:dyDescent="0.3">
      <c r="K896"/>
      <c r="L896"/>
    </row>
    <row r="897" spans="11:12" ht="14.4" x14ac:dyDescent="0.3">
      <c r="K897"/>
      <c r="L897"/>
    </row>
    <row r="898" spans="11:12" ht="14.4" x14ac:dyDescent="0.3">
      <c r="K898"/>
      <c r="L898"/>
    </row>
    <row r="899" spans="11:12" ht="14.4" x14ac:dyDescent="0.3">
      <c r="K899"/>
      <c r="L899"/>
    </row>
    <row r="900" spans="11:12" ht="14.4" x14ac:dyDescent="0.3">
      <c r="K900"/>
      <c r="L900"/>
    </row>
    <row r="901" spans="11:12" ht="14.4" x14ac:dyDescent="0.3">
      <c r="K901"/>
      <c r="L901"/>
    </row>
    <row r="902" spans="11:12" ht="14.4" x14ac:dyDescent="0.3">
      <c r="K902"/>
      <c r="L902"/>
    </row>
    <row r="903" spans="11:12" ht="14.4" x14ac:dyDescent="0.3">
      <c r="K903"/>
      <c r="L903"/>
    </row>
    <row r="904" spans="11:12" ht="14.4" x14ac:dyDescent="0.3">
      <c r="K904"/>
      <c r="L904"/>
    </row>
    <row r="905" spans="11:12" ht="14.4" x14ac:dyDescent="0.3">
      <c r="K905"/>
      <c r="L905"/>
    </row>
    <row r="906" spans="11:12" ht="14.4" x14ac:dyDescent="0.3">
      <c r="K906"/>
      <c r="L906"/>
    </row>
    <row r="907" spans="11:12" ht="14.4" x14ac:dyDescent="0.3">
      <c r="K907"/>
      <c r="L907"/>
    </row>
    <row r="908" spans="11:12" ht="14.4" x14ac:dyDescent="0.3">
      <c r="K908"/>
      <c r="L908"/>
    </row>
    <row r="909" spans="11:12" ht="14.4" x14ac:dyDescent="0.3">
      <c r="K909"/>
      <c r="L909"/>
    </row>
    <row r="910" spans="11:12" ht="14.4" x14ac:dyDescent="0.3">
      <c r="K910"/>
      <c r="L910"/>
    </row>
    <row r="911" spans="11:12" ht="14.4" x14ac:dyDescent="0.3">
      <c r="K911"/>
      <c r="L911"/>
    </row>
    <row r="912" spans="11:12" ht="14.4" x14ac:dyDescent="0.3">
      <c r="K912"/>
      <c r="L912"/>
    </row>
    <row r="913" spans="11:12" ht="14.4" x14ac:dyDescent="0.3">
      <c r="K913"/>
      <c r="L913"/>
    </row>
    <row r="914" spans="11:12" ht="14.4" x14ac:dyDescent="0.3">
      <c r="K914"/>
      <c r="L914"/>
    </row>
    <row r="915" spans="11:12" ht="14.4" x14ac:dyDescent="0.3">
      <c r="K915"/>
      <c r="L915"/>
    </row>
    <row r="916" spans="11:12" ht="14.4" x14ac:dyDescent="0.3">
      <c r="K916"/>
      <c r="L916"/>
    </row>
    <row r="917" spans="11:12" ht="14.4" x14ac:dyDescent="0.3">
      <c r="K917"/>
      <c r="L917"/>
    </row>
    <row r="918" spans="11:12" ht="14.4" x14ac:dyDescent="0.3">
      <c r="K918"/>
      <c r="L918"/>
    </row>
    <row r="919" spans="11:12" ht="14.4" x14ac:dyDescent="0.3">
      <c r="K919"/>
      <c r="L919"/>
    </row>
    <row r="920" spans="11:12" ht="14.4" x14ac:dyDescent="0.3">
      <c r="K920"/>
      <c r="L920"/>
    </row>
    <row r="921" spans="11:12" ht="14.4" x14ac:dyDescent="0.3">
      <c r="K921"/>
      <c r="L921"/>
    </row>
    <row r="922" spans="11:12" ht="14.4" x14ac:dyDescent="0.3">
      <c r="K922"/>
      <c r="L922"/>
    </row>
    <row r="923" spans="11:12" ht="14.4" x14ac:dyDescent="0.3">
      <c r="K923"/>
      <c r="L923"/>
    </row>
    <row r="924" spans="11:12" ht="14.4" x14ac:dyDescent="0.3">
      <c r="K924"/>
      <c r="L924"/>
    </row>
    <row r="925" spans="11:12" ht="14.4" x14ac:dyDescent="0.3">
      <c r="K925"/>
      <c r="L925"/>
    </row>
    <row r="926" spans="11:12" ht="14.4" x14ac:dyDescent="0.3">
      <c r="K926"/>
      <c r="L926"/>
    </row>
    <row r="927" spans="11:12" ht="14.4" x14ac:dyDescent="0.3">
      <c r="K927"/>
      <c r="L927"/>
    </row>
    <row r="928" spans="11:12" ht="14.4" x14ac:dyDescent="0.3">
      <c r="K928"/>
      <c r="L928"/>
    </row>
    <row r="929" spans="11:12" ht="14.4" x14ac:dyDescent="0.3">
      <c r="K929"/>
      <c r="L929"/>
    </row>
    <row r="930" spans="11:12" ht="14.4" x14ac:dyDescent="0.3">
      <c r="K930"/>
      <c r="L930"/>
    </row>
    <row r="931" spans="11:12" ht="14.4" x14ac:dyDescent="0.3">
      <c r="K931"/>
      <c r="L931"/>
    </row>
    <row r="932" spans="11:12" ht="14.4" x14ac:dyDescent="0.3">
      <c r="K932"/>
      <c r="L932"/>
    </row>
    <row r="933" spans="11:12" ht="14.4" x14ac:dyDescent="0.3">
      <c r="K933"/>
      <c r="L933"/>
    </row>
    <row r="934" spans="11:12" ht="14.4" x14ac:dyDescent="0.3">
      <c r="K934"/>
      <c r="L934"/>
    </row>
    <row r="935" spans="11:12" ht="14.4" x14ac:dyDescent="0.3">
      <c r="K935"/>
      <c r="L935"/>
    </row>
    <row r="936" spans="11:12" ht="14.4" x14ac:dyDescent="0.3">
      <c r="K936"/>
      <c r="L936"/>
    </row>
    <row r="937" spans="11:12" ht="14.4" x14ac:dyDescent="0.3">
      <c r="K937"/>
      <c r="L937"/>
    </row>
    <row r="938" spans="11:12" ht="14.4" x14ac:dyDescent="0.3">
      <c r="K938"/>
      <c r="L938"/>
    </row>
    <row r="939" spans="11:12" ht="14.4" x14ac:dyDescent="0.3">
      <c r="K939"/>
      <c r="L939"/>
    </row>
    <row r="940" spans="11:12" ht="14.4" x14ac:dyDescent="0.3">
      <c r="K940"/>
      <c r="L940"/>
    </row>
    <row r="941" spans="11:12" ht="14.4" x14ac:dyDescent="0.3">
      <c r="K941"/>
      <c r="L941"/>
    </row>
    <row r="942" spans="11:12" ht="14.4" x14ac:dyDescent="0.3">
      <c r="K942"/>
      <c r="L942"/>
    </row>
    <row r="943" spans="11:12" ht="14.4" x14ac:dyDescent="0.3">
      <c r="K943"/>
      <c r="L943"/>
    </row>
    <row r="944" spans="11:12" ht="14.4" x14ac:dyDescent="0.3">
      <c r="K944"/>
      <c r="L944"/>
    </row>
    <row r="945" spans="11:12" ht="14.4" x14ac:dyDescent="0.3">
      <c r="K945"/>
      <c r="L945"/>
    </row>
    <row r="946" spans="11:12" ht="14.4" x14ac:dyDescent="0.3">
      <c r="K946"/>
      <c r="L946"/>
    </row>
    <row r="947" spans="11:12" ht="14.4" x14ac:dyDescent="0.3">
      <c r="K947"/>
      <c r="L947"/>
    </row>
    <row r="948" spans="11:12" ht="14.4" x14ac:dyDescent="0.3">
      <c r="K948"/>
      <c r="L948"/>
    </row>
    <row r="949" spans="11:12" ht="14.4" x14ac:dyDescent="0.3">
      <c r="K949"/>
      <c r="L949"/>
    </row>
    <row r="950" spans="11:12" ht="14.4" x14ac:dyDescent="0.3">
      <c r="K950"/>
      <c r="L950"/>
    </row>
    <row r="951" spans="11:12" ht="14.4" x14ac:dyDescent="0.3">
      <c r="K951"/>
      <c r="L951"/>
    </row>
    <row r="952" spans="11:12" ht="14.4" x14ac:dyDescent="0.3">
      <c r="K952"/>
      <c r="L952"/>
    </row>
    <row r="953" spans="11:12" ht="14.4" x14ac:dyDescent="0.3">
      <c r="K953"/>
      <c r="L953"/>
    </row>
    <row r="954" spans="11:12" ht="14.4" x14ac:dyDescent="0.3">
      <c r="K954"/>
      <c r="L954"/>
    </row>
    <row r="955" spans="11:12" ht="14.4" x14ac:dyDescent="0.3">
      <c r="K955"/>
      <c r="L955"/>
    </row>
    <row r="956" spans="11:12" ht="14.4" x14ac:dyDescent="0.3">
      <c r="K956"/>
      <c r="L956"/>
    </row>
    <row r="957" spans="11:12" ht="14.4" x14ac:dyDescent="0.3">
      <c r="K957"/>
      <c r="L957"/>
    </row>
    <row r="958" spans="11:12" ht="14.4" x14ac:dyDescent="0.3">
      <c r="K958"/>
      <c r="L958"/>
    </row>
    <row r="959" spans="11:12" ht="14.4" x14ac:dyDescent="0.3">
      <c r="K959"/>
      <c r="L959"/>
    </row>
    <row r="960" spans="11:12" ht="14.4" x14ac:dyDescent="0.3">
      <c r="K960"/>
      <c r="L960"/>
    </row>
    <row r="961" spans="11:12" ht="14.4" x14ac:dyDescent="0.3">
      <c r="K961"/>
      <c r="L961"/>
    </row>
    <row r="962" spans="11:12" ht="14.4" x14ac:dyDescent="0.3">
      <c r="K962"/>
      <c r="L962"/>
    </row>
    <row r="963" spans="11:12" ht="14.4" x14ac:dyDescent="0.3">
      <c r="K963"/>
      <c r="L963"/>
    </row>
    <row r="964" spans="11:12" ht="14.4" x14ac:dyDescent="0.3">
      <c r="K964"/>
      <c r="L964"/>
    </row>
    <row r="965" spans="11:12" ht="14.4" x14ac:dyDescent="0.3">
      <c r="K965"/>
      <c r="L965"/>
    </row>
    <row r="966" spans="11:12" ht="14.4" x14ac:dyDescent="0.3">
      <c r="K966"/>
      <c r="L966"/>
    </row>
    <row r="967" spans="11:12" ht="14.4" x14ac:dyDescent="0.3">
      <c r="K967"/>
      <c r="L967"/>
    </row>
    <row r="968" spans="11:12" ht="14.4" x14ac:dyDescent="0.3">
      <c r="K968"/>
      <c r="L968"/>
    </row>
    <row r="969" spans="11:12" ht="14.4" x14ac:dyDescent="0.3">
      <c r="K969"/>
      <c r="L969"/>
    </row>
    <row r="970" spans="11:12" ht="14.4" x14ac:dyDescent="0.3">
      <c r="K970"/>
      <c r="L970"/>
    </row>
    <row r="971" spans="11:12" ht="14.4" x14ac:dyDescent="0.3">
      <c r="K971"/>
      <c r="L971"/>
    </row>
    <row r="972" spans="11:12" ht="14.4" x14ac:dyDescent="0.3">
      <c r="K972"/>
      <c r="L972"/>
    </row>
    <row r="973" spans="11:12" ht="14.4" x14ac:dyDescent="0.3">
      <c r="K973"/>
      <c r="L973"/>
    </row>
    <row r="974" spans="11:12" ht="14.4" x14ac:dyDescent="0.3">
      <c r="K974"/>
      <c r="L974"/>
    </row>
    <row r="975" spans="11:12" ht="14.4" x14ac:dyDescent="0.3">
      <c r="K975"/>
      <c r="L975"/>
    </row>
    <row r="976" spans="11:12" ht="14.4" x14ac:dyDescent="0.3">
      <c r="K976"/>
      <c r="L976"/>
    </row>
    <row r="977" spans="11:12" ht="14.4" x14ac:dyDescent="0.3">
      <c r="K977"/>
      <c r="L977"/>
    </row>
    <row r="978" spans="11:12" ht="14.4" x14ac:dyDescent="0.3">
      <c r="K978"/>
      <c r="L978"/>
    </row>
    <row r="979" spans="11:12" ht="14.4" x14ac:dyDescent="0.3">
      <c r="K979"/>
      <c r="L979"/>
    </row>
    <row r="980" spans="11:12" ht="14.4" x14ac:dyDescent="0.3">
      <c r="K980"/>
      <c r="L980"/>
    </row>
    <row r="981" spans="11:12" ht="14.4" x14ac:dyDescent="0.3">
      <c r="K981"/>
      <c r="L981"/>
    </row>
    <row r="982" spans="11:12" ht="14.4" x14ac:dyDescent="0.3">
      <c r="K982"/>
      <c r="L982"/>
    </row>
    <row r="983" spans="11:12" ht="14.4" x14ac:dyDescent="0.3">
      <c r="K983"/>
      <c r="L983"/>
    </row>
    <row r="984" spans="11:12" ht="14.4" x14ac:dyDescent="0.3">
      <c r="K984"/>
      <c r="L984"/>
    </row>
    <row r="985" spans="11:12" ht="14.4" x14ac:dyDescent="0.3">
      <c r="K985"/>
      <c r="L985"/>
    </row>
    <row r="986" spans="11:12" ht="14.4" x14ac:dyDescent="0.3">
      <c r="K986"/>
      <c r="L986"/>
    </row>
    <row r="987" spans="11:12" ht="14.4" x14ac:dyDescent="0.3">
      <c r="K987"/>
      <c r="L987"/>
    </row>
    <row r="988" spans="11:12" ht="14.4" x14ac:dyDescent="0.3">
      <c r="K988"/>
      <c r="L988"/>
    </row>
    <row r="989" spans="11:12" ht="14.4" x14ac:dyDescent="0.3">
      <c r="K989"/>
      <c r="L989"/>
    </row>
    <row r="990" spans="11:12" ht="14.4" x14ac:dyDescent="0.3">
      <c r="K990"/>
      <c r="L990"/>
    </row>
    <row r="991" spans="11:12" ht="14.4" x14ac:dyDescent="0.3">
      <c r="K991"/>
      <c r="L991"/>
    </row>
    <row r="992" spans="11:12" ht="14.4" x14ac:dyDescent="0.3">
      <c r="K992"/>
      <c r="L992"/>
    </row>
    <row r="993" spans="11:12" ht="14.4" x14ac:dyDescent="0.3">
      <c r="K993"/>
      <c r="L993"/>
    </row>
    <row r="994" spans="11:12" ht="14.4" x14ac:dyDescent="0.3">
      <c r="K994"/>
      <c r="L994"/>
    </row>
    <row r="995" spans="11:12" ht="14.4" x14ac:dyDescent="0.3">
      <c r="K995"/>
      <c r="L995"/>
    </row>
    <row r="996" spans="11:12" ht="14.4" x14ac:dyDescent="0.3">
      <c r="K996"/>
      <c r="L996"/>
    </row>
    <row r="997" spans="11:12" ht="14.4" x14ac:dyDescent="0.3">
      <c r="K997"/>
      <c r="L997"/>
    </row>
    <row r="998" spans="11:12" ht="14.4" x14ac:dyDescent="0.3">
      <c r="K998"/>
      <c r="L998"/>
    </row>
    <row r="999" spans="11:12" ht="14.4" x14ac:dyDescent="0.3">
      <c r="K999"/>
      <c r="L999"/>
    </row>
    <row r="1000" spans="11:12" ht="14.4" x14ac:dyDescent="0.3">
      <c r="K1000"/>
      <c r="L1000"/>
    </row>
    <row r="1001" spans="11:12" ht="14.4" x14ac:dyDescent="0.3">
      <c r="K1001"/>
      <c r="L1001"/>
    </row>
    <row r="1002" spans="11:12" ht="14.4" x14ac:dyDescent="0.3">
      <c r="K1002"/>
      <c r="L1002"/>
    </row>
    <row r="1003" spans="11:12" ht="14.4" x14ac:dyDescent="0.3">
      <c r="K1003"/>
      <c r="L1003"/>
    </row>
    <row r="1004" spans="11:12" ht="14.4" x14ac:dyDescent="0.3">
      <c r="K1004"/>
      <c r="L1004"/>
    </row>
    <row r="1005" spans="11:12" ht="14.4" x14ac:dyDescent="0.3">
      <c r="K1005"/>
      <c r="L1005"/>
    </row>
    <row r="1006" spans="11:12" ht="14.4" x14ac:dyDescent="0.3">
      <c r="K1006"/>
      <c r="L1006"/>
    </row>
    <row r="1007" spans="11:12" ht="14.4" x14ac:dyDescent="0.3">
      <c r="K1007"/>
      <c r="L1007"/>
    </row>
    <row r="1008" spans="11:12" ht="14.4" x14ac:dyDescent="0.3">
      <c r="K1008"/>
      <c r="L1008"/>
    </row>
    <row r="1009" spans="11:12" ht="14.4" x14ac:dyDescent="0.3">
      <c r="K1009"/>
      <c r="L1009"/>
    </row>
    <row r="1010" spans="11:12" ht="14.4" x14ac:dyDescent="0.3">
      <c r="K1010"/>
      <c r="L1010"/>
    </row>
    <row r="1011" spans="11:12" ht="14.4" x14ac:dyDescent="0.3">
      <c r="K1011"/>
      <c r="L1011"/>
    </row>
    <row r="1012" spans="11:12" ht="14.4" x14ac:dyDescent="0.3">
      <c r="K1012"/>
      <c r="L1012"/>
    </row>
    <row r="1013" spans="11:12" ht="14.4" x14ac:dyDescent="0.3">
      <c r="K1013"/>
      <c r="L1013"/>
    </row>
    <row r="1014" spans="11:12" ht="14.4" x14ac:dyDescent="0.3">
      <c r="K1014"/>
      <c r="L1014"/>
    </row>
    <row r="1015" spans="11:12" ht="14.4" x14ac:dyDescent="0.3">
      <c r="K1015"/>
      <c r="L1015"/>
    </row>
    <row r="1016" spans="11:12" ht="14.4" x14ac:dyDescent="0.3">
      <c r="K1016"/>
      <c r="L1016"/>
    </row>
    <row r="1017" spans="11:12" ht="14.4" x14ac:dyDescent="0.3">
      <c r="K1017"/>
      <c r="L1017"/>
    </row>
    <row r="1018" spans="11:12" ht="14.4" x14ac:dyDescent="0.3">
      <c r="K1018"/>
      <c r="L1018"/>
    </row>
    <row r="1019" spans="11:12" ht="14.4" x14ac:dyDescent="0.3">
      <c r="K1019"/>
      <c r="L1019"/>
    </row>
    <row r="1020" spans="11:12" ht="14.4" x14ac:dyDescent="0.3">
      <c r="K1020"/>
      <c r="L1020"/>
    </row>
    <row r="1021" spans="11:12" ht="14.4" x14ac:dyDescent="0.3">
      <c r="K1021"/>
      <c r="L1021"/>
    </row>
    <row r="1022" spans="11:12" ht="14.4" x14ac:dyDescent="0.3">
      <c r="K1022"/>
      <c r="L1022"/>
    </row>
    <row r="1023" spans="11:12" ht="14.4" x14ac:dyDescent="0.3">
      <c r="K1023"/>
      <c r="L1023"/>
    </row>
    <row r="1024" spans="11:12" ht="14.4" x14ac:dyDescent="0.3">
      <c r="K1024"/>
      <c r="L1024"/>
    </row>
    <row r="1025" spans="11:12" ht="14.4" x14ac:dyDescent="0.3">
      <c r="K1025"/>
      <c r="L1025"/>
    </row>
    <row r="1026" spans="11:12" ht="14.4" x14ac:dyDescent="0.3">
      <c r="K1026"/>
      <c r="L1026"/>
    </row>
    <row r="1027" spans="11:12" ht="14.4" x14ac:dyDescent="0.3">
      <c r="K1027"/>
      <c r="L1027"/>
    </row>
    <row r="1028" spans="11:12" ht="14.4" x14ac:dyDescent="0.3">
      <c r="K1028"/>
      <c r="L1028"/>
    </row>
    <row r="1029" spans="11:12" ht="14.4" x14ac:dyDescent="0.3">
      <c r="K1029"/>
      <c r="L1029"/>
    </row>
    <row r="1030" spans="11:12" ht="14.4" x14ac:dyDescent="0.3">
      <c r="K1030"/>
      <c r="L1030"/>
    </row>
    <row r="1031" spans="11:12" ht="14.4" x14ac:dyDescent="0.3">
      <c r="K1031"/>
      <c r="L1031"/>
    </row>
    <row r="1032" spans="11:12" ht="14.4" x14ac:dyDescent="0.3">
      <c r="K1032"/>
      <c r="L1032"/>
    </row>
    <row r="1033" spans="11:12" ht="14.4" x14ac:dyDescent="0.3">
      <c r="K1033"/>
      <c r="L1033"/>
    </row>
    <row r="1034" spans="11:12" ht="14.4" x14ac:dyDescent="0.3">
      <c r="K1034"/>
      <c r="L1034"/>
    </row>
    <row r="1035" spans="11:12" ht="14.4" x14ac:dyDescent="0.3">
      <c r="K1035"/>
      <c r="L1035"/>
    </row>
    <row r="1036" spans="11:12" ht="14.4" x14ac:dyDescent="0.3">
      <c r="K1036"/>
      <c r="L1036"/>
    </row>
    <row r="1037" spans="11:12" ht="14.4" x14ac:dyDescent="0.3">
      <c r="K1037"/>
      <c r="L1037"/>
    </row>
    <row r="1038" spans="11:12" ht="14.4" x14ac:dyDescent="0.3">
      <c r="K1038"/>
      <c r="L1038"/>
    </row>
    <row r="1039" spans="11:12" ht="14.4" x14ac:dyDescent="0.3">
      <c r="K1039"/>
      <c r="L1039"/>
    </row>
    <row r="1040" spans="11:12" ht="14.4" x14ac:dyDescent="0.3">
      <c r="K1040"/>
      <c r="L1040"/>
    </row>
    <row r="1041" spans="11:12" ht="14.4" x14ac:dyDescent="0.3">
      <c r="K1041"/>
      <c r="L1041"/>
    </row>
    <row r="1042" spans="11:12" ht="14.4" x14ac:dyDescent="0.3">
      <c r="K1042"/>
      <c r="L1042"/>
    </row>
    <row r="1043" spans="11:12" ht="14.4" x14ac:dyDescent="0.3">
      <c r="K1043"/>
      <c r="L1043"/>
    </row>
    <row r="1044" spans="11:12" ht="14.4" x14ac:dyDescent="0.3">
      <c r="K1044"/>
      <c r="L1044"/>
    </row>
    <row r="1045" spans="11:12" ht="14.4" x14ac:dyDescent="0.3">
      <c r="K1045"/>
      <c r="L1045"/>
    </row>
    <row r="1046" spans="11:12" ht="14.4" x14ac:dyDescent="0.3">
      <c r="K1046"/>
      <c r="L1046"/>
    </row>
    <row r="1047" spans="11:12" ht="14.4" x14ac:dyDescent="0.3">
      <c r="K1047"/>
      <c r="L1047"/>
    </row>
    <row r="1048" spans="11:12" ht="14.4" x14ac:dyDescent="0.3">
      <c r="K1048"/>
      <c r="L1048"/>
    </row>
    <row r="1049" spans="11:12" ht="14.4" x14ac:dyDescent="0.3">
      <c r="K1049"/>
      <c r="L1049"/>
    </row>
    <row r="1050" spans="11:12" ht="14.4" x14ac:dyDescent="0.3">
      <c r="K1050"/>
      <c r="L1050"/>
    </row>
    <row r="1051" spans="11:12" ht="14.4" x14ac:dyDescent="0.3">
      <c r="K1051"/>
      <c r="L1051"/>
    </row>
    <row r="1052" spans="11:12" ht="14.4" x14ac:dyDescent="0.3">
      <c r="K1052"/>
      <c r="L1052"/>
    </row>
    <row r="1053" spans="11:12" ht="14.4" x14ac:dyDescent="0.3">
      <c r="K1053"/>
      <c r="L1053"/>
    </row>
    <row r="1054" spans="11:12" ht="14.4" x14ac:dyDescent="0.3">
      <c r="K1054"/>
      <c r="L1054"/>
    </row>
    <row r="1055" spans="11:12" ht="14.4" x14ac:dyDescent="0.3">
      <c r="K1055"/>
      <c r="L1055"/>
    </row>
    <row r="1056" spans="11:12" ht="14.4" x14ac:dyDescent="0.3">
      <c r="K1056"/>
      <c r="L1056"/>
    </row>
    <row r="1057" spans="11:12" ht="14.4" x14ac:dyDescent="0.3">
      <c r="K1057"/>
      <c r="L1057"/>
    </row>
    <row r="1058" spans="11:12" ht="14.4" x14ac:dyDescent="0.3">
      <c r="K1058"/>
      <c r="L1058"/>
    </row>
    <row r="1059" spans="11:12" ht="14.4" x14ac:dyDescent="0.3">
      <c r="K1059"/>
      <c r="L1059"/>
    </row>
    <row r="1060" spans="11:12" ht="14.4" x14ac:dyDescent="0.3">
      <c r="K1060"/>
      <c r="L1060"/>
    </row>
    <row r="1061" spans="11:12" ht="14.4" x14ac:dyDescent="0.3">
      <c r="K1061"/>
      <c r="L1061"/>
    </row>
    <row r="1062" spans="11:12" ht="14.4" x14ac:dyDescent="0.3">
      <c r="K1062"/>
      <c r="L1062"/>
    </row>
    <row r="1063" spans="11:12" ht="14.4" x14ac:dyDescent="0.3">
      <c r="K1063"/>
      <c r="L1063"/>
    </row>
    <row r="1064" spans="11:12" ht="14.4" x14ac:dyDescent="0.3">
      <c r="K1064"/>
      <c r="L1064"/>
    </row>
    <row r="1065" spans="11:12" ht="14.4" x14ac:dyDescent="0.3">
      <c r="K1065"/>
      <c r="L1065"/>
    </row>
    <row r="1066" spans="11:12" ht="14.4" x14ac:dyDescent="0.3">
      <c r="K1066"/>
      <c r="L1066"/>
    </row>
    <row r="1067" spans="11:12" ht="14.4" x14ac:dyDescent="0.3">
      <c r="K1067"/>
      <c r="L1067"/>
    </row>
    <row r="1068" spans="11:12" ht="14.4" x14ac:dyDescent="0.3">
      <c r="K1068"/>
      <c r="L1068"/>
    </row>
    <row r="1069" spans="11:12" ht="14.4" x14ac:dyDescent="0.3">
      <c r="K1069"/>
      <c r="L1069"/>
    </row>
    <row r="1070" spans="11:12" ht="14.4" x14ac:dyDescent="0.3">
      <c r="K1070"/>
      <c r="L1070"/>
    </row>
    <row r="1071" spans="11:12" ht="14.4" x14ac:dyDescent="0.3">
      <c r="K1071"/>
      <c r="L1071"/>
    </row>
    <row r="1072" spans="11:12" ht="14.4" x14ac:dyDescent="0.3">
      <c r="K1072"/>
      <c r="L1072"/>
    </row>
    <row r="1073" spans="11:12" ht="14.4" x14ac:dyDescent="0.3">
      <c r="K1073"/>
      <c r="L1073"/>
    </row>
    <row r="1074" spans="11:12" ht="14.4" x14ac:dyDescent="0.3">
      <c r="K1074"/>
      <c r="L1074"/>
    </row>
    <row r="1075" spans="11:12" ht="14.4" x14ac:dyDescent="0.3">
      <c r="K1075"/>
      <c r="L1075"/>
    </row>
    <row r="1076" spans="11:12" ht="14.4" x14ac:dyDescent="0.3">
      <c r="K1076"/>
      <c r="L1076"/>
    </row>
    <row r="1077" spans="11:12" ht="14.4" x14ac:dyDescent="0.3">
      <c r="K1077"/>
      <c r="L1077"/>
    </row>
    <row r="1078" spans="11:12" ht="14.4" x14ac:dyDescent="0.3">
      <c r="K1078"/>
      <c r="L1078"/>
    </row>
    <row r="1079" spans="11:12" ht="14.4" x14ac:dyDescent="0.3">
      <c r="K1079"/>
      <c r="L1079"/>
    </row>
    <row r="1080" spans="11:12" ht="14.4" x14ac:dyDescent="0.3">
      <c r="K1080"/>
      <c r="L1080"/>
    </row>
    <row r="1081" spans="11:12" ht="14.4" x14ac:dyDescent="0.3">
      <c r="K1081"/>
      <c r="L1081"/>
    </row>
    <row r="1082" spans="11:12" ht="14.4" x14ac:dyDescent="0.3">
      <c r="K1082"/>
      <c r="L1082"/>
    </row>
    <row r="1083" spans="11:12" ht="14.4" x14ac:dyDescent="0.3">
      <c r="K1083"/>
      <c r="L1083"/>
    </row>
    <row r="1084" spans="11:12" ht="14.4" x14ac:dyDescent="0.3">
      <c r="K1084"/>
      <c r="L1084"/>
    </row>
    <row r="1085" spans="11:12" ht="14.4" x14ac:dyDescent="0.3">
      <c r="K1085"/>
      <c r="L1085"/>
    </row>
    <row r="1086" spans="11:12" ht="14.4" x14ac:dyDescent="0.3">
      <c r="K1086"/>
      <c r="L1086"/>
    </row>
    <row r="1087" spans="11:12" ht="14.4" x14ac:dyDescent="0.3">
      <c r="K1087"/>
      <c r="L1087"/>
    </row>
    <row r="1088" spans="11:12" ht="14.4" x14ac:dyDescent="0.3">
      <c r="K1088"/>
      <c r="L1088"/>
    </row>
    <row r="1089" spans="11:12" ht="14.4" x14ac:dyDescent="0.3">
      <c r="K1089"/>
      <c r="L1089"/>
    </row>
    <row r="1090" spans="11:12" ht="14.4" x14ac:dyDescent="0.3">
      <c r="K1090"/>
      <c r="L1090"/>
    </row>
    <row r="1091" spans="11:12" ht="14.4" x14ac:dyDescent="0.3">
      <c r="K1091"/>
      <c r="L1091"/>
    </row>
    <row r="1092" spans="11:12" ht="14.4" x14ac:dyDescent="0.3">
      <c r="K1092"/>
      <c r="L1092"/>
    </row>
    <row r="1093" spans="11:12" ht="14.4" x14ac:dyDescent="0.3">
      <c r="K1093"/>
      <c r="L1093"/>
    </row>
    <row r="1094" spans="11:12" ht="14.4" x14ac:dyDescent="0.3">
      <c r="K1094"/>
      <c r="L1094"/>
    </row>
    <row r="1095" spans="11:12" ht="14.4" x14ac:dyDescent="0.3">
      <c r="K1095"/>
      <c r="L1095"/>
    </row>
    <row r="1096" spans="11:12" ht="14.4" x14ac:dyDescent="0.3">
      <c r="K1096"/>
      <c r="L1096"/>
    </row>
    <row r="1097" spans="11:12" ht="14.4" x14ac:dyDescent="0.3">
      <c r="K1097"/>
      <c r="L1097"/>
    </row>
    <row r="1098" spans="11:12" ht="14.4" x14ac:dyDescent="0.3">
      <c r="K1098"/>
      <c r="L1098"/>
    </row>
    <row r="1099" spans="11:12" ht="14.4" x14ac:dyDescent="0.3">
      <c r="K1099"/>
      <c r="L1099"/>
    </row>
    <row r="1100" spans="11:12" ht="14.4" x14ac:dyDescent="0.3">
      <c r="K1100"/>
      <c r="L1100"/>
    </row>
    <row r="1101" spans="11:12" ht="14.4" x14ac:dyDescent="0.3">
      <c r="K1101"/>
      <c r="L1101"/>
    </row>
    <row r="1102" spans="11:12" ht="14.4" x14ac:dyDescent="0.3">
      <c r="K1102"/>
      <c r="L1102"/>
    </row>
    <row r="1103" spans="11:12" ht="14.4" x14ac:dyDescent="0.3">
      <c r="K1103"/>
      <c r="L1103"/>
    </row>
    <row r="1104" spans="11:12" ht="14.4" x14ac:dyDescent="0.3">
      <c r="K1104"/>
      <c r="L1104"/>
    </row>
    <row r="1105" spans="11:12" ht="14.4" x14ac:dyDescent="0.3">
      <c r="K1105"/>
      <c r="L1105"/>
    </row>
    <row r="1106" spans="11:12" ht="14.4" x14ac:dyDescent="0.3">
      <c r="K1106"/>
      <c r="L1106"/>
    </row>
    <row r="1107" spans="11:12" ht="14.4" x14ac:dyDescent="0.3">
      <c r="K1107"/>
      <c r="L1107"/>
    </row>
    <row r="1108" spans="11:12" ht="14.4" x14ac:dyDescent="0.3">
      <c r="K1108"/>
      <c r="L1108"/>
    </row>
    <row r="1109" spans="11:12" ht="14.4" x14ac:dyDescent="0.3">
      <c r="K1109"/>
      <c r="L1109"/>
    </row>
    <row r="1110" spans="11:12" ht="14.4" x14ac:dyDescent="0.3">
      <c r="K1110"/>
      <c r="L1110"/>
    </row>
    <row r="1111" spans="11:12" ht="14.4" x14ac:dyDescent="0.3">
      <c r="K1111"/>
      <c r="L1111"/>
    </row>
    <row r="1112" spans="11:12" ht="14.4" x14ac:dyDescent="0.3">
      <c r="K1112"/>
      <c r="L1112"/>
    </row>
    <row r="1113" spans="11:12" ht="14.4" x14ac:dyDescent="0.3">
      <c r="K1113"/>
      <c r="L1113"/>
    </row>
    <row r="1114" spans="11:12" ht="14.4" x14ac:dyDescent="0.3">
      <c r="K1114"/>
      <c r="L1114"/>
    </row>
    <row r="1115" spans="11:12" ht="14.4" x14ac:dyDescent="0.3">
      <c r="K1115"/>
      <c r="L1115"/>
    </row>
    <row r="1116" spans="11:12" ht="14.4" x14ac:dyDescent="0.3">
      <c r="K1116"/>
    </row>
  </sheetData>
  <hyperlinks>
    <hyperlink ref="C24" location="'Statistical Breakdown'!A2" display="Go to Detail" xr:uid="{00000000-0004-0000-0100-000000000000}"/>
    <hyperlink ref="C25" location="'Statistical Breakdown'!A8" display="Go to Detail" xr:uid="{00000000-0004-0000-0100-000001000000}"/>
    <hyperlink ref="C26" location="'Statistical Breakdown'!A17" display="Go to Detail" xr:uid="{00000000-0004-0000-0100-000003000000}"/>
    <hyperlink ref="C27" location="'Statistical Breakdown'!A23" display="Go to Detail" xr:uid="{00000000-0004-0000-0100-000004000000}"/>
    <hyperlink ref="C28" location="'Statistical Breakdown'!A26" display="Go to Detail" xr:uid="{00000000-0004-0000-0100-000005000000}"/>
    <hyperlink ref="C48" location="'Statistical Breakdown'!A32" display="Go To Detail" xr:uid="{00000000-0004-0000-0100-000006000000}"/>
    <hyperlink ref="C49" location="'Statistical Breakdown'!A39" display="Go To Detail" xr:uid="{00000000-0004-0000-0100-000007000000}"/>
    <hyperlink ref="C50" location="'Statistical Breakdown'!A44" display="Go To Detail" xr:uid="{00000000-0004-0000-0100-000008000000}"/>
    <hyperlink ref="C51" location="'Statistical Breakdown'!A52" display="Go To Detail" xr:uid="{00000000-0004-0000-0100-000009000000}"/>
    <hyperlink ref="C52" location="'Statistical Breakdown'!A64" display="Go To Detail" xr:uid="{00000000-0004-0000-0100-00000A000000}"/>
    <hyperlink ref="C53" location="'Statistical Breakdown'!A66" display="Go To Detail" xr:uid="{00000000-0004-0000-0100-00000B000000}"/>
    <hyperlink ref="C137" location="'Statistical Breakdown'!A124" display="Go to Detail" xr:uid="{00000000-0004-0000-0100-000016000000}"/>
    <hyperlink ref="C29" location="'Statistical Breakdown'!A26" display="Go to Detail" xr:uid="{D42CA812-241F-45B4-9798-6508D3FD855A}"/>
    <hyperlink ref="C30" location="'Statistical Breakdown'!A26" display="Go to Detail" xr:uid="{675EAE4C-6ED6-4617-80DC-009FBCC90733}"/>
    <hyperlink ref="C31" location="'Statistical Breakdown'!A26" display="Go to Detail" xr:uid="{3E2A1D18-DC90-447A-96BB-DE28B54F59D0}"/>
    <hyperlink ref="C23" location="'Statistical Breakdown'!A2" display="Go to Detail" xr:uid="{A0FF3C19-ACA6-41EB-87AF-22C47C093A8F}"/>
    <hyperlink ref="C54:C60" location="'Statistical Breakdown'!A66" display="Go To Detail" xr:uid="{4708B5CB-32D3-430D-8499-E284BF07F336}"/>
    <hyperlink ref="C77" location="'Statistical Breakdown'!A88" display="Go to Detail" xr:uid="{34524B05-2E23-458F-A4D3-465B6942618F}"/>
    <hyperlink ref="C103" location="'Statistical Breakdown'!A99" display="Go to Detail" xr:uid="{63C4D828-681F-4B22-A120-0901C6A722B1}"/>
    <hyperlink ref="C104:C107" location="'Statistical Breakdown'!A92" display="Go to Detail" xr:uid="{953E7CA4-10AF-45B9-BE2B-7B53E8979C14}"/>
    <hyperlink ref="C132" location="'Statistical Breakdown'!A111" display="Go to Detail" xr:uid="{7534C2DE-A2E0-440F-ADAF-E62C66305C20}"/>
    <hyperlink ref="C133:C136" location="'Statistical Breakdown'!A111" display="Go to Detail" xr:uid="{1802DB90-8042-4ABD-9E12-D5B023680774}"/>
    <hyperlink ref="C78:C83" location="'Statistical Breakdown'!A88" display="Go to Detail" xr:uid="{DAD0A7F5-B365-4FED-B301-21CC014F16D8}"/>
    <hyperlink ref="C78" location="'Statistical Breakdown'!A89" display="Go to Detail" xr:uid="{38170C9D-A5DE-4921-AFF2-F10E4E79085E}"/>
    <hyperlink ref="C79" location="'Statistical Breakdown'!A90" display="Go to Detail" xr:uid="{CC7FF110-C967-4E4D-BBC3-90408B66034F}"/>
    <hyperlink ref="C80" location="'Statistical Breakdown'!A91" display="Go to Detail" xr:uid="{1B34CB12-4B01-4424-9E70-AB4218DDE371}"/>
    <hyperlink ref="C81" location="'Statistical Breakdown'!A92" display="Go to Detail" xr:uid="{E417D7C4-A651-48FB-B6F2-5E1474431925}"/>
    <hyperlink ref="C82" location="'Statistical Breakdown'!A93" display="Go to Detail" xr:uid="{6404B3C1-D724-4169-890F-E74E8BC0A153}"/>
    <hyperlink ref="C83" location="'Statistical Breakdown'!A94" display="Go to Detail" xr:uid="{6601787E-2605-4F30-8486-23B17A0166F6}"/>
    <hyperlink ref="C104" location="'Statistical Breakdown'!A100" display="Go to Detail" xr:uid="{98B8662F-0A7A-44D0-BAA9-9463B77E4497}"/>
    <hyperlink ref="C105:C109" location="'Statistical Breakdown'!A92" display="Go to Detail" xr:uid="{16422504-72BF-436F-85BB-E1B55F0C76A2}"/>
    <hyperlink ref="C105" location="'Statistical Breakdown'!A101" display="Go to Detail" xr:uid="{D99885DD-AFF7-4A19-BD70-841389F61708}"/>
    <hyperlink ref="C106" location="'Statistical Breakdown'!A102" display="Go to Detail" xr:uid="{5A9844B9-BE53-4240-BA8A-ADE910E3F557}"/>
    <hyperlink ref="C107" location="'Statistical Breakdown'!A103" display="Go to Detail" xr:uid="{B28A3787-A73F-490E-AAAE-8BC717059103}"/>
    <hyperlink ref="C108" location="'Statistical Breakdown'!A104" display="Go to Detail" xr:uid="{772C2FB8-EF4B-4605-A4EE-33C36ED327F4}"/>
    <hyperlink ref="C109" location="'Statistical Breakdown'!A105" display="Go to Detail" xr:uid="{CD1E31C3-34E2-49FC-BBA0-97044A0373ED}"/>
    <hyperlink ref="C133" location="'Statistical Breakdown'!A112" display="Go to Detail" xr:uid="{22739965-28EB-49D6-97F6-DA8766B6DEC7}"/>
    <hyperlink ref="C134" location="'Statistical Breakdown'!A121" display="Go to Detail" xr:uid="{4C2257B3-A114-4DB8-987E-CC8B146951CB}"/>
    <hyperlink ref="C135" location="'Statistical Breakdown'!A122" display="Go to Detail" xr:uid="{759BE8EB-B13D-4590-9260-64CEDD5E26E1}"/>
    <hyperlink ref="C136" location="'Statistical Breakdown'!A123" display="Go to Detail" xr:uid="{3E784934-F559-431A-95DD-1CBCBF1EE6CC}"/>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3" tint="0.39997558519241921"/>
    <pageSetUpPr fitToPage="1"/>
  </sheetPr>
  <dimension ref="A1:L20"/>
  <sheetViews>
    <sheetView zoomScale="80" zoomScaleNormal="80" workbookViewId="0">
      <pane xSplit="1" ySplit="2" topLeftCell="B3" activePane="bottomRight" state="frozen"/>
      <selection activeCell="J60" sqref="J60"/>
      <selection pane="topRight" activeCell="J60" sqref="J60"/>
      <selection pane="bottomLeft" activeCell="J60" sqref="J60"/>
      <selection pane="bottomRight" activeCell="H3" sqref="H3"/>
    </sheetView>
  </sheetViews>
  <sheetFormatPr defaultColWidth="9.109375" defaultRowHeight="13.8" x14ac:dyDescent="0.3"/>
  <cols>
    <col min="1" max="1" width="54.5546875" style="14" customWidth="1"/>
    <col min="2" max="2" width="56.88671875" style="26" customWidth="1"/>
    <col min="3" max="3" width="37.6640625" style="15" customWidth="1"/>
    <col min="4" max="4" width="19.33203125" style="15" customWidth="1"/>
    <col min="5" max="5" width="23.33203125" style="16" customWidth="1"/>
    <col min="6" max="6" width="21.88671875" style="16" customWidth="1"/>
    <col min="7" max="7" width="18.6640625" style="16" customWidth="1"/>
    <col min="8" max="8" width="23.6640625" style="16" customWidth="1"/>
    <col min="9" max="9" width="46.5546875" style="15" customWidth="1"/>
    <col min="10" max="10" width="14.109375" style="16" customWidth="1"/>
    <col min="11" max="11" width="50.6640625" style="14" customWidth="1"/>
    <col min="12" max="12" width="57.33203125" style="14" customWidth="1"/>
    <col min="13" max="16384" width="9.109375" style="14"/>
  </cols>
  <sheetData>
    <row r="1" spans="1:12" ht="15.6" x14ac:dyDescent="0.3">
      <c r="A1" s="338" t="s">
        <v>455</v>
      </c>
      <c r="B1" s="338"/>
      <c r="C1" s="338"/>
      <c r="D1" s="338"/>
      <c r="E1" s="338"/>
      <c r="F1" s="338"/>
      <c r="G1" s="338"/>
      <c r="H1" s="338"/>
      <c r="I1" s="338"/>
      <c r="J1" s="338"/>
      <c r="K1" s="338"/>
      <c r="L1" s="339"/>
    </row>
    <row r="2" spans="1:12" ht="41.4" x14ac:dyDescent="0.3">
      <c r="A2" s="269" t="s">
        <v>0</v>
      </c>
      <c r="B2" s="140" t="s">
        <v>1</v>
      </c>
      <c r="C2" s="140" t="s">
        <v>13</v>
      </c>
      <c r="D2" s="140" t="s">
        <v>31</v>
      </c>
      <c r="E2" s="140" t="s">
        <v>415</v>
      </c>
      <c r="F2" s="140" t="s">
        <v>14</v>
      </c>
      <c r="G2" s="140" t="s">
        <v>9</v>
      </c>
      <c r="H2" s="140" t="s">
        <v>20</v>
      </c>
      <c r="I2" s="140" t="s">
        <v>32</v>
      </c>
      <c r="J2" s="140" t="s">
        <v>53</v>
      </c>
      <c r="K2" s="141" t="s">
        <v>78</v>
      </c>
      <c r="L2" s="142" t="s">
        <v>79</v>
      </c>
    </row>
    <row r="3" spans="1:12" ht="252.75" customHeight="1" x14ac:dyDescent="0.3">
      <c r="A3" s="268" t="s">
        <v>54</v>
      </c>
      <c r="B3" s="270" t="s">
        <v>55</v>
      </c>
      <c r="C3" s="271" t="s">
        <v>422</v>
      </c>
      <c r="D3" s="271"/>
      <c r="E3" s="130" t="s">
        <v>6</v>
      </c>
      <c r="F3" s="130" t="s">
        <v>6</v>
      </c>
      <c r="G3" s="130" t="s">
        <v>6</v>
      </c>
      <c r="H3" s="130" t="s">
        <v>42</v>
      </c>
      <c r="I3" s="271" t="s">
        <v>460</v>
      </c>
      <c r="J3" s="131" t="s">
        <v>51</v>
      </c>
      <c r="K3" s="278" t="s">
        <v>80</v>
      </c>
      <c r="L3" s="278" t="s">
        <v>81</v>
      </c>
    </row>
    <row r="4" spans="1:12" ht="244.5" customHeight="1" x14ac:dyDescent="0.3">
      <c r="A4" s="272" t="s">
        <v>56</v>
      </c>
      <c r="B4" s="273" t="s">
        <v>57</v>
      </c>
      <c r="C4" s="271" t="s">
        <v>425</v>
      </c>
      <c r="D4" s="274"/>
      <c r="E4" s="130" t="s">
        <v>6</v>
      </c>
      <c r="F4" s="130" t="s">
        <v>6</v>
      </c>
      <c r="G4" s="130" t="s">
        <v>6</v>
      </c>
      <c r="H4" s="130" t="s">
        <v>42</v>
      </c>
      <c r="I4" s="274" t="s">
        <v>423</v>
      </c>
      <c r="J4" s="131" t="s">
        <v>49</v>
      </c>
      <c r="K4" s="278" t="s">
        <v>82</v>
      </c>
      <c r="L4" s="278" t="s">
        <v>83</v>
      </c>
    </row>
    <row r="5" spans="1:12" ht="409.6" customHeight="1" x14ac:dyDescent="0.3">
      <c r="A5" s="272" t="s">
        <v>58</v>
      </c>
      <c r="B5" s="275" t="s">
        <v>59</v>
      </c>
      <c r="C5" s="271" t="s">
        <v>421</v>
      </c>
      <c r="D5" s="271"/>
      <c r="E5" s="130" t="s">
        <v>6</v>
      </c>
      <c r="F5" s="130" t="s">
        <v>6</v>
      </c>
      <c r="G5" s="130" t="s">
        <v>6</v>
      </c>
      <c r="H5" s="130" t="s">
        <v>42</v>
      </c>
      <c r="I5" s="271" t="s">
        <v>423</v>
      </c>
      <c r="J5" s="131" t="s">
        <v>49</v>
      </c>
      <c r="K5" s="278" t="s">
        <v>84</v>
      </c>
      <c r="L5" s="278" t="s">
        <v>85</v>
      </c>
    </row>
    <row r="6" spans="1:12" ht="325.5" customHeight="1" x14ac:dyDescent="0.3">
      <c r="A6" s="337" t="s">
        <v>60</v>
      </c>
      <c r="B6" s="273" t="s">
        <v>61</v>
      </c>
      <c r="C6" s="271" t="s">
        <v>421</v>
      </c>
      <c r="D6" s="274"/>
      <c r="E6" s="130" t="s">
        <v>6</v>
      </c>
      <c r="F6" s="130" t="s">
        <v>6</v>
      </c>
      <c r="G6" s="130" t="s">
        <v>6</v>
      </c>
      <c r="H6" s="130" t="s">
        <v>42</v>
      </c>
      <c r="I6" s="274" t="s">
        <v>423</v>
      </c>
      <c r="J6" s="131" t="s">
        <v>49</v>
      </c>
      <c r="K6" s="345" t="s">
        <v>86</v>
      </c>
      <c r="L6" s="278" t="s">
        <v>87</v>
      </c>
    </row>
    <row r="7" spans="1:12" ht="183" customHeight="1" x14ac:dyDescent="0.3">
      <c r="A7" s="337"/>
      <c r="B7" s="275" t="s">
        <v>62</v>
      </c>
      <c r="C7" s="271" t="s">
        <v>421</v>
      </c>
      <c r="D7" s="271"/>
      <c r="E7" s="130" t="s">
        <v>2</v>
      </c>
      <c r="F7" s="130" t="s">
        <v>2</v>
      </c>
      <c r="G7" s="130" t="s">
        <v>2</v>
      </c>
      <c r="H7" s="130" t="s">
        <v>43</v>
      </c>
      <c r="I7" s="271" t="s">
        <v>423</v>
      </c>
      <c r="J7" s="131" t="s">
        <v>49</v>
      </c>
      <c r="K7" s="346"/>
      <c r="L7" s="278" t="s">
        <v>88</v>
      </c>
    </row>
    <row r="8" spans="1:12" ht="303.75" customHeight="1" x14ac:dyDescent="0.3">
      <c r="A8" s="276" t="s">
        <v>63</v>
      </c>
      <c r="B8" s="273" t="s">
        <v>64</v>
      </c>
      <c r="C8" s="271" t="s">
        <v>421</v>
      </c>
      <c r="D8" s="274"/>
      <c r="E8" s="130" t="s">
        <v>6</v>
      </c>
      <c r="F8" s="130" t="s">
        <v>6</v>
      </c>
      <c r="G8" s="130" t="s">
        <v>6</v>
      </c>
      <c r="H8" s="130" t="s">
        <v>42</v>
      </c>
      <c r="I8" s="274" t="s">
        <v>423</v>
      </c>
      <c r="J8" s="131" t="s">
        <v>49</v>
      </c>
      <c r="K8" s="278" t="s">
        <v>89</v>
      </c>
      <c r="L8" s="278" t="s">
        <v>90</v>
      </c>
    </row>
    <row r="9" spans="1:12" ht="111" customHeight="1" x14ac:dyDescent="0.3">
      <c r="A9" s="340" t="s">
        <v>65</v>
      </c>
      <c r="B9" s="275" t="s">
        <v>66</v>
      </c>
      <c r="C9" s="271" t="s">
        <v>421</v>
      </c>
      <c r="D9" s="271"/>
      <c r="E9" s="130" t="s">
        <v>6</v>
      </c>
      <c r="F9" s="130" t="s">
        <v>6</v>
      </c>
      <c r="G9" s="130" t="s">
        <v>6</v>
      </c>
      <c r="H9" s="130" t="s">
        <v>42</v>
      </c>
      <c r="I9" s="271" t="s">
        <v>423</v>
      </c>
      <c r="J9" s="131" t="s">
        <v>49</v>
      </c>
      <c r="K9" s="278" t="s">
        <v>91</v>
      </c>
      <c r="L9" s="278" t="s">
        <v>92</v>
      </c>
    </row>
    <row r="10" spans="1:12" ht="92.25" customHeight="1" x14ac:dyDescent="0.3">
      <c r="A10" s="336"/>
      <c r="B10" s="273" t="s">
        <v>439</v>
      </c>
      <c r="C10" s="271" t="s">
        <v>421</v>
      </c>
      <c r="D10" s="274"/>
      <c r="E10" s="130" t="s">
        <v>6</v>
      </c>
      <c r="F10" s="130" t="s">
        <v>6</v>
      </c>
      <c r="G10" s="130" t="s">
        <v>6</v>
      </c>
      <c r="H10" s="130" t="s">
        <v>42</v>
      </c>
      <c r="I10" s="274" t="s">
        <v>423</v>
      </c>
      <c r="J10" s="131" t="s">
        <v>49</v>
      </c>
      <c r="K10" s="335" t="s">
        <v>93</v>
      </c>
      <c r="L10" s="278" t="s">
        <v>456</v>
      </c>
    </row>
    <row r="11" spans="1:12" ht="69" customHeight="1" x14ac:dyDescent="0.3">
      <c r="A11" s="336"/>
      <c r="B11" s="275" t="s">
        <v>432</v>
      </c>
      <c r="C11" s="271" t="s">
        <v>424</v>
      </c>
      <c r="D11" s="271"/>
      <c r="E11" s="130" t="s">
        <v>6</v>
      </c>
      <c r="F11" s="130" t="s">
        <v>6</v>
      </c>
      <c r="G11" s="130" t="s">
        <v>6</v>
      </c>
      <c r="H11" s="130" t="s">
        <v>42</v>
      </c>
      <c r="I11" s="271" t="s">
        <v>423</v>
      </c>
      <c r="J11" s="131" t="s">
        <v>49</v>
      </c>
      <c r="K11" s="341"/>
      <c r="L11" s="278" t="s">
        <v>94</v>
      </c>
    </row>
    <row r="12" spans="1:12" ht="164.25" customHeight="1" x14ac:dyDescent="0.3">
      <c r="A12" s="336"/>
      <c r="B12" s="275" t="s">
        <v>433</v>
      </c>
      <c r="C12" s="271" t="s">
        <v>441</v>
      </c>
      <c r="D12" s="271"/>
      <c r="E12" s="130" t="s">
        <v>6</v>
      </c>
      <c r="F12" s="130" t="s">
        <v>6</v>
      </c>
      <c r="G12" s="130" t="s">
        <v>6</v>
      </c>
      <c r="H12" s="130" t="s">
        <v>42</v>
      </c>
      <c r="I12" s="271" t="s">
        <v>441</v>
      </c>
      <c r="J12" s="131" t="s">
        <v>49</v>
      </c>
      <c r="K12" s="341"/>
      <c r="L12" s="278" t="s">
        <v>435</v>
      </c>
    </row>
    <row r="13" spans="1:12" ht="105" customHeight="1" x14ac:dyDescent="0.3">
      <c r="A13" s="336"/>
      <c r="B13" s="273" t="s">
        <v>434</v>
      </c>
      <c r="C13" s="271" t="s">
        <v>421</v>
      </c>
      <c r="D13" s="274"/>
      <c r="E13" s="130" t="s">
        <v>6</v>
      </c>
      <c r="F13" s="130" t="s">
        <v>6</v>
      </c>
      <c r="G13" s="130" t="s">
        <v>6</v>
      </c>
      <c r="H13" s="130" t="s">
        <v>42</v>
      </c>
      <c r="I13" s="274" t="s">
        <v>423</v>
      </c>
      <c r="J13" s="131" t="s">
        <v>49</v>
      </c>
      <c r="K13" s="341"/>
      <c r="L13" s="278" t="s">
        <v>436</v>
      </c>
    </row>
    <row r="14" spans="1:12" ht="327.75" customHeight="1" x14ac:dyDescent="0.3">
      <c r="A14" s="343" t="s">
        <v>68</v>
      </c>
      <c r="B14" s="277" t="s">
        <v>69</v>
      </c>
      <c r="C14" s="271" t="s">
        <v>421</v>
      </c>
      <c r="D14" s="271"/>
      <c r="E14" s="130" t="s">
        <v>6</v>
      </c>
      <c r="F14" s="130" t="s">
        <v>2</v>
      </c>
      <c r="G14" s="130" t="s">
        <v>6</v>
      </c>
      <c r="H14" s="130" t="s">
        <v>44</v>
      </c>
      <c r="I14" s="271" t="s">
        <v>423</v>
      </c>
      <c r="J14" s="131" t="s">
        <v>51</v>
      </c>
      <c r="K14" s="335" t="s">
        <v>95</v>
      </c>
      <c r="L14" s="278" t="s">
        <v>96</v>
      </c>
    </row>
    <row r="15" spans="1:12" ht="152.25" customHeight="1" x14ac:dyDescent="0.3">
      <c r="A15" s="344"/>
      <c r="B15" s="273" t="s">
        <v>70</v>
      </c>
      <c r="C15" s="271" t="s">
        <v>421</v>
      </c>
      <c r="D15" s="274"/>
      <c r="E15" s="130" t="s">
        <v>6</v>
      </c>
      <c r="F15" s="130" t="s">
        <v>2</v>
      </c>
      <c r="G15" s="130" t="s">
        <v>6</v>
      </c>
      <c r="H15" s="130" t="s">
        <v>43</v>
      </c>
      <c r="I15" s="274" t="s">
        <v>423</v>
      </c>
      <c r="J15" s="131" t="s">
        <v>49</v>
      </c>
      <c r="K15" s="336"/>
      <c r="L15" s="278"/>
    </row>
    <row r="16" spans="1:12" ht="297" customHeight="1" x14ac:dyDescent="0.3">
      <c r="A16" s="344"/>
      <c r="B16" s="275" t="s">
        <v>71</v>
      </c>
      <c r="C16" s="271" t="s">
        <v>421</v>
      </c>
      <c r="D16" s="271"/>
      <c r="E16" s="130" t="s">
        <v>2</v>
      </c>
      <c r="F16" s="130" t="s">
        <v>3</v>
      </c>
      <c r="G16" s="130" t="s">
        <v>6</v>
      </c>
      <c r="H16" s="130" t="s">
        <v>44</v>
      </c>
      <c r="I16" s="271" t="s">
        <v>423</v>
      </c>
      <c r="J16" s="131" t="s">
        <v>49</v>
      </c>
      <c r="K16" s="278" t="s">
        <v>97</v>
      </c>
      <c r="L16" s="278" t="s">
        <v>98</v>
      </c>
    </row>
    <row r="17" spans="1:12" ht="294.75" customHeight="1" x14ac:dyDescent="0.3">
      <c r="A17" s="337" t="s">
        <v>72</v>
      </c>
      <c r="B17" s="273" t="s">
        <v>73</v>
      </c>
      <c r="C17" s="271" t="s">
        <v>421</v>
      </c>
      <c r="D17" s="271"/>
      <c r="E17" s="130" t="s">
        <v>6</v>
      </c>
      <c r="F17" s="130" t="s">
        <v>6</v>
      </c>
      <c r="G17" s="130" t="s">
        <v>3</v>
      </c>
      <c r="H17" s="130" t="s">
        <v>43</v>
      </c>
      <c r="I17" s="274" t="s">
        <v>423</v>
      </c>
      <c r="J17" s="131" t="s">
        <v>49</v>
      </c>
      <c r="K17" s="278" t="s">
        <v>99</v>
      </c>
      <c r="L17" s="278" t="s">
        <v>100</v>
      </c>
    </row>
    <row r="18" spans="1:12" ht="100.5" customHeight="1" x14ac:dyDescent="0.3">
      <c r="A18" s="342"/>
      <c r="B18" s="275" t="s">
        <v>74</v>
      </c>
      <c r="C18" s="271" t="s">
        <v>421</v>
      </c>
      <c r="D18" s="271"/>
      <c r="E18" s="130" t="s">
        <v>2</v>
      </c>
      <c r="F18" s="130" t="s">
        <v>6</v>
      </c>
      <c r="G18" s="130" t="s">
        <v>2</v>
      </c>
      <c r="H18" s="130" t="s">
        <v>43</v>
      </c>
      <c r="I18" s="271" t="s">
        <v>423</v>
      </c>
      <c r="J18" s="131" t="s">
        <v>52</v>
      </c>
      <c r="K18" s="278" t="s">
        <v>454</v>
      </c>
      <c r="L18" s="278"/>
    </row>
    <row r="19" spans="1:12" ht="162" customHeight="1" x14ac:dyDescent="0.3">
      <c r="A19" s="337" t="s">
        <v>75</v>
      </c>
      <c r="B19" s="273" t="s">
        <v>76</v>
      </c>
      <c r="C19" s="271" t="s">
        <v>421</v>
      </c>
      <c r="D19" s="274"/>
      <c r="E19" s="130" t="s">
        <v>6</v>
      </c>
      <c r="F19" s="130" t="s">
        <v>6</v>
      </c>
      <c r="G19" s="130" t="s">
        <v>6</v>
      </c>
      <c r="H19" s="130" t="s">
        <v>42</v>
      </c>
      <c r="I19" s="274" t="s">
        <v>423</v>
      </c>
      <c r="J19" s="131" t="s">
        <v>51</v>
      </c>
      <c r="K19" s="278" t="s">
        <v>101</v>
      </c>
      <c r="L19" s="278" t="s">
        <v>102</v>
      </c>
    </row>
    <row r="20" spans="1:12" ht="330" customHeight="1" x14ac:dyDescent="0.3">
      <c r="A20" s="337"/>
      <c r="B20" s="275" t="s">
        <v>77</v>
      </c>
      <c r="C20" s="271" t="s">
        <v>421</v>
      </c>
      <c r="D20" s="271"/>
      <c r="E20" s="130" t="s">
        <v>6</v>
      </c>
      <c r="F20" s="130" t="s">
        <v>6</v>
      </c>
      <c r="G20" s="130" t="s">
        <v>6</v>
      </c>
      <c r="H20" s="130" t="s">
        <v>42</v>
      </c>
      <c r="I20" s="271" t="s">
        <v>423</v>
      </c>
      <c r="J20" s="131" t="s">
        <v>51</v>
      </c>
      <c r="K20" s="278" t="s">
        <v>103</v>
      </c>
      <c r="L20" s="278" t="s">
        <v>104</v>
      </c>
    </row>
  </sheetData>
  <sheetProtection formatColumns="0" formatRows="0"/>
  <mergeCells count="9">
    <mergeCell ref="K14:K15"/>
    <mergeCell ref="A6:A7"/>
    <mergeCell ref="A19:A20"/>
    <mergeCell ref="A1:L1"/>
    <mergeCell ref="A9:A13"/>
    <mergeCell ref="K10:K13"/>
    <mergeCell ref="A17:A18"/>
    <mergeCell ref="A14:A16"/>
    <mergeCell ref="K6:K7"/>
  </mergeCells>
  <conditionalFormatting sqref="E3:H3">
    <cfRule type="containsText" dxfId="874" priority="217" operator="containsText" text="N/A">
      <formula>NOT(ISERROR(SEARCH("N/A",E3)))</formula>
    </cfRule>
    <cfRule type="containsText" dxfId="873" priority="218" operator="containsText" text="Fully Achieved">
      <formula>NOT(ISERROR(SEARCH("Fully Achieved",E3)))</formula>
    </cfRule>
    <cfRule type="containsText" dxfId="872" priority="219" operator="containsText" text="Partially Achieved">
      <formula>NOT(ISERROR(SEARCH("Partially Achieved",E3)))</formula>
    </cfRule>
    <cfRule type="containsText" dxfId="871" priority="220" operator="containsText" text="Not Achieved">
      <formula>NOT(ISERROR(SEARCH("Not Achieved",E3)))</formula>
    </cfRule>
  </conditionalFormatting>
  <conditionalFormatting sqref="E4:H4">
    <cfRule type="containsText" dxfId="870" priority="213" operator="containsText" text="N/A">
      <formula>NOT(ISERROR(SEARCH("N/A",E4)))</formula>
    </cfRule>
    <cfRule type="containsText" dxfId="869" priority="214" operator="containsText" text="Fully Achieved">
      <formula>NOT(ISERROR(SEARCH("Fully Achieved",E4)))</formula>
    </cfRule>
    <cfRule type="containsText" dxfId="868" priority="215" operator="containsText" text="Partially Achieved">
      <formula>NOT(ISERROR(SEARCH("Partially Achieved",E4)))</formula>
    </cfRule>
    <cfRule type="containsText" dxfId="867" priority="216" operator="containsText" text="Not Achieved">
      <formula>NOT(ISERROR(SEARCH("Not Achieved",E4)))</formula>
    </cfRule>
  </conditionalFormatting>
  <conditionalFormatting sqref="E5:H5">
    <cfRule type="containsText" dxfId="866" priority="209" operator="containsText" text="N/A">
      <formula>NOT(ISERROR(SEARCH("N/A",E5)))</formula>
    </cfRule>
    <cfRule type="containsText" dxfId="865" priority="210" operator="containsText" text="Fully Achieved">
      <formula>NOT(ISERROR(SEARCH("Fully Achieved",E5)))</formula>
    </cfRule>
    <cfRule type="containsText" dxfId="864" priority="211" operator="containsText" text="Partially Achieved">
      <formula>NOT(ISERROR(SEARCH("Partially Achieved",E5)))</formula>
    </cfRule>
    <cfRule type="containsText" dxfId="863" priority="212" operator="containsText" text="Not Achieved">
      <formula>NOT(ISERROR(SEARCH("Not Achieved",E5)))</formula>
    </cfRule>
  </conditionalFormatting>
  <conditionalFormatting sqref="E6:H6">
    <cfRule type="containsText" dxfId="862" priority="205" operator="containsText" text="N/A">
      <formula>NOT(ISERROR(SEARCH("N/A",E6)))</formula>
    </cfRule>
    <cfRule type="containsText" dxfId="861" priority="206" operator="containsText" text="Fully Achieved">
      <formula>NOT(ISERROR(SEARCH("Fully Achieved",E6)))</formula>
    </cfRule>
    <cfRule type="containsText" dxfId="860" priority="207" operator="containsText" text="Partially Achieved">
      <formula>NOT(ISERROR(SEARCH("Partially Achieved",E6)))</formula>
    </cfRule>
    <cfRule type="containsText" dxfId="859" priority="208" operator="containsText" text="Not Achieved">
      <formula>NOT(ISERROR(SEARCH("Not Achieved",E6)))</formula>
    </cfRule>
  </conditionalFormatting>
  <conditionalFormatting sqref="E7:H7">
    <cfRule type="containsText" dxfId="858" priority="201" operator="containsText" text="N/A">
      <formula>NOT(ISERROR(SEARCH("N/A",E7)))</formula>
    </cfRule>
    <cfRule type="containsText" dxfId="857" priority="202" operator="containsText" text="Fully Achieved">
      <formula>NOT(ISERROR(SEARCH("Fully Achieved",E7)))</formula>
    </cfRule>
    <cfRule type="containsText" dxfId="856" priority="203" operator="containsText" text="Partially Achieved">
      <formula>NOT(ISERROR(SEARCH("Partially Achieved",E7)))</formula>
    </cfRule>
    <cfRule type="containsText" dxfId="855" priority="204" operator="containsText" text="Not Achieved">
      <formula>NOT(ISERROR(SEARCH("Not Achieved",E7)))</formula>
    </cfRule>
  </conditionalFormatting>
  <conditionalFormatting sqref="E8:H8">
    <cfRule type="containsText" dxfId="854" priority="197" operator="containsText" text="N/A">
      <formula>NOT(ISERROR(SEARCH("N/A",E8)))</formula>
    </cfRule>
    <cfRule type="containsText" dxfId="853" priority="198" operator="containsText" text="Fully Achieved">
      <formula>NOT(ISERROR(SEARCH("Fully Achieved",E8)))</formula>
    </cfRule>
    <cfRule type="containsText" dxfId="852" priority="199" operator="containsText" text="Partially Achieved">
      <formula>NOT(ISERROR(SEARCH("Partially Achieved",E8)))</formula>
    </cfRule>
    <cfRule type="containsText" dxfId="851" priority="200" operator="containsText" text="Not Achieved">
      <formula>NOT(ISERROR(SEARCH("Not Achieved",E8)))</formula>
    </cfRule>
  </conditionalFormatting>
  <conditionalFormatting sqref="E9:H9">
    <cfRule type="containsText" dxfId="850" priority="193" operator="containsText" text="N/A">
      <formula>NOT(ISERROR(SEARCH("N/A",E9)))</formula>
    </cfRule>
    <cfRule type="containsText" dxfId="849" priority="194" operator="containsText" text="Fully Achieved">
      <formula>NOT(ISERROR(SEARCH("Fully Achieved",E9)))</formula>
    </cfRule>
    <cfRule type="containsText" dxfId="848" priority="195" operator="containsText" text="Partially Achieved">
      <formula>NOT(ISERROR(SEARCH("Partially Achieved",E9)))</formula>
    </cfRule>
    <cfRule type="containsText" dxfId="847" priority="196" operator="containsText" text="Not Achieved">
      <formula>NOT(ISERROR(SEARCH("Not Achieved",E9)))</formula>
    </cfRule>
  </conditionalFormatting>
  <conditionalFormatting sqref="E10:H10">
    <cfRule type="containsText" dxfId="846" priority="189" operator="containsText" text="N/A">
      <formula>NOT(ISERROR(SEARCH("N/A",E10)))</formula>
    </cfRule>
    <cfRule type="containsText" dxfId="845" priority="190" operator="containsText" text="Fully Achieved">
      <formula>NOT(ISERROR(SEARCH("Fully Achieved",E10)))</formula>
    </cfRule>
    <cfRule type="containsText" dxfId="844" priority="191" operator="containsText" text="Partially Achieved">
      <formula>NOT(ISERROR(SEARCH("Partially Achieved",E10)))</formula>
    </cfRule>
    <cfRule type="containsText" dxfId="843" priority="192" operator="containsText" text="Not Achieved">
      <formula>NOT(ISERROR(SEARCH("Not Achieved",E10)))</formula>
    </cfRule>
  </conditionalFormatting>
  <conditionalFormatting sqref="E11:H11">
    <cfRule type="containsText" dxfId="842" priority="185" operator="containsText" text="N/A">
      <formula>NOT(ISERROR(SEARCH("N/A",E11)))</formula>
    </cfRule>
    <cfRule type="containsText" dxfId="841" priority="186" operator="containsText" text="Fully Achieved">
      <formula>NOT(ISERROR(SEARCH("Fully Achieved",E11)))</formula>
    </cfRule>
    <cfRule type="containsText" dxfId="840" priority="187" operator="containsText" text="Partially Achieved">
      <formula>NOT(ISERROR(SEARCH("Partially Achieved",E11)))</formula>
    </cfRule>
    <cfRule type="containsText" dxfId="839" priority="188" operator="containsText" text="Not Achieved">
      <formula>NOT(ISERROR(SEARCH("Not Achieved",E11)))</formula>
    </cfRule>
  </conditionalFormatting>
  <conditionalFormatting sqref="E13:H13">
    <cfRule type="containsText" dxfId="838" priority="181" operator="containsText" text="N/A">
      <formula>NOT(ISERROR(SEARCH("N/A",E13)))</formula>
    </cfRule>
    <cfRule type="containsText" dxfId="837" priority="182" operator="containsText" text="Fully Achieved">
      <formula>NOT(ISERROR(SEARCH("Fully Achieved",E13)))</formula>
    </cfRule>
    <cfRule type="containsText" dxfId="836" priority="183" operator="containsText" text="Partially Achieved">
      <formula>NOT(ISERROR(SEARCH("Partially Achieved",E13)))</formula>
    </cfRule>
    <cfRule type="containsText" dxfId="835" priority="184" operator="containsText" text="Not Achieved">
      <formula>NOT(ISERROR(SEARCH("Not Achieved",E13)))</formula>
    </cfRule>
  </conditionalFormatting>
  <conditionalFormatting sqref="F14:H14">
    <cfRule type="containsText" dxfId="834" priority="177" operator="containsText" text="N/A">
      <formula>NOT(ISERROR(SEARCH("N/A",F14)))</formula>
    </cfRule>
    <cfRule type="containsText" dxfId="833" priority="178" operator="containsText" text="Fully Achieved">
      <formula>NOT(ISERROR(SEARCH("Fully Achieved",F14)))</formula>
    </cfRule>
    <cfRule type="containsText" dxfId="832" priority="179" operator="containsText" text="Partially Achieved">
      <formula>NOT(ISERROR(SEARCH("Partially Achieved",F14)))</formula>
    </cfRule>
    <cfRule type="containsText" dxfId="831" priority="180" operator="containsText" text="Not Achieved">
      <formula>NOT(ISERROR(SEARCH("Not Achieved",F14)))</formula>
    </cfRule>
  </conditionalFormatting>
  <conditionalFormatting sqref="E15:H15">
    <cfRule type="containsText" dxfId="830" priority="173" operator="containsText" text="N/A">
      <formula>NOT(ISERROR(SEARCH("N/A",E15)))</formula>
    </cfRule>
    <cfRule type="containsText" dxfId="829" priority="174" operator="containsText" text="Fully Achieved">
      <formula>NOT(ISERROR(SEARCH("Fully Achieved",E15)))</formula>
    </cfRule>
    <cfRule type="containsText" dxfId="828" priority="175" operator="containsText" text="Partially Achieved">
      <formula>NOT(ISERROR(SEARCH("Partially Achieved",E15)))</formula>
    </cfRule>
    <cfRule type="containsText" dxfId="827" priority="176" operator="containsText" text="Not Achieved">
      <formula>NOT(ISERROR(SEARCH("Not Achieved",E15)))</formula>
    </cfRule>
  </conditionalFormatting>
  <conditionalFormatting sqref="E16:H16">
    <cfRule type="containsText" dxfId="826" priority="169" operator="containsText" text="N/A">
      <formula>NOT(ISERROR(SEARCH("N/A",E16)))</formula>
    </cfRule>
    <cfRule type="containsText" dxfId="825" priority="170" operator="containsText" text="Fully Achieved">
      <formula>NOT(ISERROR(SEARCH("Fully Achieved",E16)))</formula>
    </cfRule>
    <cfRule type="containsText" dxfId="824" priority="171" operator="containsText" text="Partially Achieved">
      <formula>NOT(ISERROR(SEARCH("Partially Achieved",E16)))</formula>
    </cfRule>
    <cfRule type="containsText" dxfId="823" priority="172" operator="containsText" text="Not Achieved">
      <formula>NOT(ISERROR(SEARCH("Not Achieved",E16)))</formula>
    </cfRule>
  </conditionalFormatting>
  <conditionalFormatting sqref="E17:H17">
    <cfRule type="containsText" dxfId="822" priority="157" operator="containsText" text="N/A">
      <formula>NOT(ISERROR(SEARCH("N/A",E17)))</formula>
    </cfRule>
    <cfRule type="containsText" dxfId="821" priority="158" operator="containsText" text="Fully Achieved">
      <formula>NOT(ISERROR(SEARCH("Fully Achieved",E17)))</formula>
    </cfRule>
    <cfRule type="containsText" dxfId="820" priority="159" operator="containsText" text="Partially Achieved">
      <formula>NOT(ISERROR(SEARCH("Partially Achieved",E17)))</formula>
    </cfRule>
    <cfRule type="containsText" dxfId="819" priority="160" operator="containsText" text="Not Achieved">
      <formula>NOT(ISERROR(SEARCH("Not Achieved",E17)))</formula>
    </cfRule>
  </conditionalFormatting>
  <conditionalFormatting sqref="E18:H18">
    <cfRule type="containsText" dxfId="818" priority="153" operator="containsText" text="N/A">
      <formula>NOT(ISERROR(SEARCH("N/A",E18)))</formula>
    </cfRule>
    <cfRule type="containsText" dxfId="817" priority="154" operator="containsText" text="Fully Achieved">
      <formula>NOT(ISERROR(SEARCH("Fully Achieved",E18)))</formula>
    </cfRule>
    <cfRule type="containsText" dxfId="816" priority="155" operator="containsText" text="Partially Achieved">
      <formula>NOT(ISERROR(SEARCH("Partially Achieved",E18)))</formula>
    </cfRule>
    <cfRule type="containsText" dxfId="815" priority="156" operator="containsText" text="Not Achieved">
      <formula>NOT(ISERROR(SEARCH("Not Achieved",E18)))</formula>
    </cfRule>
  </conditionalFormatting>
  <conditionalFormatting sqref="E19:H19">
    <cfRule type="containsText" dxfId="814" priority="149" operator="containsText" text="N/A">
      <formula>NOT(ISERROR(SEARCH("N/A",E19)))</formula>
    </cfRule>
    <cfRule type="containsText" dxfId="813" priority="150" operator="containsText" text="Fully Achieved">
      <formula>NOT(ISERROR(SEARCH("Fully Achieved",E19)))</formula>
    </cfRule>
    <cfRule type="containsText" dxfId="812" priority="151" operator="containsText" text="Partially Achieved">
      <formula>NOT(ISERROR(SEARCH("Partially Achieved",E19)))</formula>
    </cfRule>
    <cfRule type="containsText" dxfId="811" priority="152" operator="containsText" text="Not Achieved">
      <formula>NOT(ISERROR(SEARCH("Not Achieved",E19)))</formula>
    </cfRule>
  </conditionalFormatting>
  <conditionalFormatting sqref="E20:H20">
    <cfRule type="containsText" dxfId="810" priority="145" operator="containsText" text="N/A">
      <formula>NOT(ISERROR(SEARCH("N/A",E20)))</formula>
    </cfRule>
    <cfRule type="containsText" dxfId="809" priority="146" operator="containsText" text="Fully Achieved">
      <formula>NOT(ISERROR(SEARCH("Fully Achieved",E20)))</formula>
    </cfRule>
    <cfRule type="containsText" dxfId="808" priority="147" operator="containsText" text="Partially Achieved">
      <formula>NOT(ISERROR(SEARCH("Partially Achieved",E20)))</formula>
    </cfRule>
    <cfRule type="containsText" dxfId="807" priority="148" operator="containsText" text="Not Achieved">
      <formula>NOT(ISERROR(SEARCH("Not Achieved",E20)))</formula>
    </cfRule>
  </conditionalFormatting>
  <conditionalFormatting sqref="J3">
    <cfRule type="containsText" dxfId="806" priority="141" operator="containsText" text="N/A">
      <formula>NOT(ISERROR(SEARCH("N/A",J3)))</formula>
    </cfRule>
    <cfRule type="containsText" dxfId="805" priority="142" operator="containsText" text="Fully Achieved">
      <formula>NOT(ISERROR(SEARCH("Fully Achieved",J3)))</formula>
    </cfRule>
    <cfRule type="containsText" dxfId="804" priority="143" operator="containsText" text="Partially Achieved">
      <formula>NOT(ISERROR(SEARCH("Partially Achieved",J3)))</formula>
    </cfRule>
    <cfRule type="containsText" dxfId="803" priority="144" operator="containsText" text="Not Achieved">
      <formula>NOT(ISERROR(SEARCH("Not Achieved",J3)))</formula>
    </cfRule>
  </conditionalFormatting>
  <conditionalFormatting sqref="J3">
    <cfRule type="cellIs" dxfId="802" priority="137" operator="equal">
      <formula>"Not Started"</formula>
    </cfRule>
    <cfRule type="cellIs" dxfId="801" priority="138" operator="equal">
      <formula>"In Progress"</formula>
    </cfRule>
    <cfRule type="cellIs" dxfId="800" priority="139" operator="equal">
      <formula>"Reviewed"</formula>
    </cfRule>
    <cfRule type="cellIs" dxfId="799" priority="140" operator="equal">
      <formula>"Reviewed"</formula>
    </cfRule>
  </conditionalFormatting>
  <conditionalFormatting sqref="J4">
    <cfRule type="containsText" dxfId="798" priority="133" operator="containsText" text="N/A">
      <formula>NOT(ISERROR(SEARCH("N/A",J4)))</formula>
    </cfRule>
    <cfRule type="containsText" dxfId="797" priority="134" operator="containsText" text="Fully Achieved">
      <formula>NOT(ISERROR(SEARCH("Fully Achieved",J4)))</formula>
    </cfRule>
    <cfRule type="containsText" dxfId="796" priority="135" operator="containsText" text="Partially Achieved">
      <formula>NOT(ISERROR(SEARCH("Partially Achieved",J4)))</formula>
    </cfRule>
    <cfRule type="containsText" dxfId="795" priority="136" operator="containsText" text="Not Achieved">
      <formula>NOT(ISERROR(SEARCH("Not Achieved",J4)))</formula>
    </cfRule>
  </conditionalFormatting>
  <conditionalFormatting sqref="J4">
    <cfRule type="cellIs" dxfId="794" priority="129" operator="equal">
      <formula>"Not Started"</formula>
    </cfRule>
    <cfRule type="cellIs" dxfId="793" priority="130" operator="equal">
      <formula>"In Progress"</formula>
    </cfRule>
    <cfRule type="cellIs" dxfId="792" priority="131" operator="equal">
      <formula>"Reviewed"</formula>
    </cfRule>
    <cfRule type="cellIs" dxfId="791" priority="132" operator="equal">
      <formula>"Reviewed"</formula>
    </cfRule>
  </conditionalFormatting>
  <conditionalFormatting sqref="J5">
    <cfRule type="containsText" dxfId="790" priority="125" operator="containsText" text="N/A">
      <formula>NOT(ISERROR(SEARCH("N/A",J5)))</formula>
    </cfRule>
    <cfRule type="containsText" dxfId="789" priority="126" operator="containsText" text="Fully Achieved">
      <formula>NOT(ISERROR(SEARCH("Fully Achieved",J5)))</formula>
    </cfRule>
    <cfRule type="containsText" dxfId="788" priority="127" operator="containsText" text="Partially Achieved">
      <formula>NOT(ISERROR(SEARCH("Partially Achieved",J5)))</formula>
    </cfRule>
    <cfRule type="containsText" dxfId="787" priority="128" operator="containsText" text="Not Achieved">
      <formula>NOT(ISERROR(SEARCH("Not Achieved",J5)))</formula>
    </cfRule>
  </conditionalFormatting>
  <conditionalFormatting sqref="J5">
    <cfRule type="cellIs" dxfId="786" priority="121" operator="equal">
      <formula>"Not Started"</formula>
    </cfRule>
    <cfRule type="cellIs" dxfId="785" priority="122" operator="equal">
      <formula>"In Progress"</formula>
    </cfRule>
    <cfRule type="cellIs" dxfId="784" priority="123" operator="equal">
      <formula>"Reviewed"</formula>
    </cfRule>
    <cfRule type="cellIs" dxfId="783" priority="124" operator="equal">
      <formula>"Reviewed"</formula>
    </cfRule>
  </conditionalFormatting>
  <conditionalFormatting sqref="J6">
    <cfRule type="containsText" dxfId="782" priority="117" operator="containsText" text="N/A">
      <formula>NOT(ISERROR(SEARCH("N/A",J6)))</formula>
    </cfRule>
    <cfRule type="containsText" dxfId="781" priority="118" operator="containsText" text="Fully Achieved">
      <formula>NOT(ISERROR(SEARCH("Fully Achieved",J6)))</formula>
    </cfRule>
    <cfRule type="containsText" dxfId="780" priority="119" operator="containsText" text="Partially Achieved">
      <formula>NOT(ISERROR(SEARCH("Partially Achieved",J6)))</formula>
    </cfRule>
    <cfRule type="containsText" dxfId="779" priority="120" operator="containsText" text="Not Achieved">
      <formula>NOT(ISERROR(SEARCH("Not Achieved",J6)))</formula>
    </cfRule>
  </conditionalFormatting>
  <conditionalFormatting sqref="J6">
    <cfRule type="cellIs" dxfId="778" priority="113" operator="equal">
      <formula>"Not Started"</formula>
    </cfRule>
    <cfRule type="cellIs" dxfId="777" priority="114" operator="equal">
      <formula>"In Progress"</formula>
    </cfRule>
    <cfRule type="cellIs" dxfId="776" priority="115" operator="equal">
      <formula>"Reviewed"</formula>
    </cfRule>
    <cfRule type="cellIs" dxfId="775" priority="116" operator="equal">
      <formula>"Reviewed"</formula>
    </cfRule>
  </conditionalFormatting>
  <conditionalFormatting sqref="J7">
    <cfRule type="containsText" dxfId="774" priority="109" operator="containsText" text="N/A">
      <formula>NOT(ISERROR(SEARCH("N/A",J7)))</formula>
    </cfRule>
    <cfRule type="containsText" dxfId="773" priority="110" operator="containsText" text="Fully Achieved">
      <formula>NOT(ISERROR(SEARCH("Fully Achieved",J7)))</formula>
    </cfRule>
    <cfRule type="containsText" dxfId="772" priority="111" operator="containsText" text="Partially Achieved">
      <formula>NOT(ISERROR(SEARCH("Partially Achieved",J7)))</formula>
    </cfRule>
    <cfRule type="containsText" dxfId="771" priority="112" operator="containsText" text="Not Achieved">
      <formula>NOT(ISERROR(SEARCH("Not Achieved",J7)))</formula>
    </cfRule>
  </conditionalFormatting>
  <conditionalFormatting sqref="J7">
    <cfRule type="cellIs" dxfId="770" priority="105" operator="equal">
      <formula>"Not Started"</formula>
    </cfRule>
    <cfRule type="cellIs" dxfId="769" priority="106" operator="equal">
      <formula>"In Progress"</formula>
    </cfRule>
    <cfRule type="cellIs" dxfId="768" priority="107" operator="equal">
      <formula>"Reviewed"</formula>
    </cfRule>
    <cfRule type="cellIs" dxfId="767" priority="108" operator="equal">
      <formula>"Reviewed"</formula>
    </cfRule>
  </conditionalFormatting>
  <conditionalFormatting sqref="J8">
    <cfRule type="containsText" dxfId="766" priority="101" operator="containsText" text="N/A">
      <formula>NOT(ISERROR(SEARCH("N/A",J8)))</formula>
    </cfRule>
    <cfRule type="containsText" dxfId="765" priority="102" operator="containsText" text="Fully Achieved">
      <formula>NOT(ISERROR(SEARCH("Fully Achieved",J8)))</formula>
    </cfRule>
    <cfRule type="containsText" dxfId="764" priority="103" operator="containsText" text="Partially Achieved">
      <formula>NOT(ISERROR(SEARCH("Partially Achieved",J8)))</formula>
    </cfRule>
    <cfRule type="containsText" dxfId="763" priority="104" operator="containsText" text="Not Achieved">
      <formula>NOT(ISERROR(SEARCH("Not Achieved",J8)))</formula>
    </cfRule>
  </conditionalFormatting>
  <conditionalFormatting sqref="J8">
    <cfRule type="cellIs" dxfId="762" priority="97" operator="equal">
      <formula>"Not Started"</formula>
    </cfRule>
    <cfRule type="cellIs" dxfId="761" priority="98" operator="equal">
      <formula>"In Progress"</formula>
    </cfRule>
    <cfRule type="cellIs" dxfId="760" priority="99" operator="equal">
      <formula>"Reviewed"</formula>
    </cfRule>
    <cfRule type="cellIs" dxfId="759" priority="100" operator="equal">
      <formula>"Reviewed"</formula>
    </cfRule>
  </conditionalFormatting>
  <conditionalFormatting sqref="J9">
    <cfRule type="containsText" dxfId="758" priority="93" operator="containsText" text="N/A">
      <formula>NOT(ISERROR(SEARCH("N/A",J9)))</formula>
    </cfRule>
    <cfRule type="containsText" dxfId="757" priority="94" operator="containsText" text="Fully Achieved">
      <formula>NOT(ISERROR(SEARCH("Fully Achieved",J9)))</formula>
    </cfRule>
    <cfRule type="containsText" dxfId="756" priority="95" operator="containsText" text="Partially Achieved">
      <formula>NOT(ISERROR(SEARCH("Partially Achieved",J9)))</formula>
    </cfRule>
    <cfRule type="containsText" dxfId="755" priority="96" operator="containsText" text="Not Achieved">
      <formula>NOT(ISERROR(SEARCH("Not Achieved",J9)))</formula>
    </cfRule>
  </conditionalFormatting>
  <conditionalFormatting sqref="J9">
    <cfRule type="cellIs" dxfId="754" priority="89" operator="equal">
      <formula>"Not Started"</formula>
    </cfRule>
    <cfRule type="cellIs" dxfId="753" priority="90" operator="equal">
      <formula>"In Progress"</formula>
    </cfRule>
    <cfRule type="cellIs" dxfId="752" priority="91" operator="equal">
      <formula>"Reviewed"</formula>
    </cfRule>
    <cfRule type="cellIs" dxfId="751" priority="92" operator="equal">
      <formula>"Reviewed"</formula>
    </cfRule>
  </conditionalFormatting>
  <conditionalFormatting sqref="J10">
    <cfRule type="containsText" dxfId="750" priority="85" operator="containsText" text="N/A">
      <formula>NOT(ISERROR(SEARCH("N/A",J10)))</formula>
    </cfRule>
    <cfRule type="containsText" dxfId="749" priority="86" operator="containsText" text="Fully Achieved">
      <formula>NOT(ISERROR(SEARCH("Fully Achieved",J10)))</formula>
    </cfRule>
    <cfRule type="containsText" dxfId="748" priority="87" operator="containsText" text="Partially Achieved">
      <formula>NOT(ISERROR(SEARCH("Partially Achieved",J10)))</formula>
    </cfRule>
    <cfRule type="containsText" dxfId="747" priority="88" operator="containsText" text="Not Achieved">
      <formula>NOT(ISERROR(SEARCH("Not Achieved",J10)))</formula>
    </cfRule>
  </conditionalFormatting>
  <conditionalFormatting sqref="J10">
    <cfRule type="cellIs" dxfId="746" priority="81" operator="equal">
      <formula>"Not Started"</formula>
    </cfRule>
    <cfRule type="cellIs" dxfId="745" priority="82" operator="equal">
      <formula>"In Progress"</formula>
    </cfRule>
    <cfRule type="cellIs" dxfId="744" priority="83" operator="equal">
      <formula>"Reviewed"</formula>
    </cfRule>
    <cfRule type="cellIs" dxfId="743" priority="84" operator="equal">
      <formula>"Reviewed"</formula>
    </cfRule>
  </conditionalFormatting>
  <conditionalFormatting sqref="J11:J12">
    <cfRule type="containsText" dxfId="742" priority="77" operator="containsText" text="N/A">
      <formula>NOT(ISERROR(SEARCH("N/A",J11)))</formula>
    </cfRule>
    <cfRule type="containsText" dxfId="741" priority="78" operator="containsText" text="Fully Achieved">
      <formula>NOT(ISERROR(SEARCH("Fully Achieved",J11)))</formula>
    </cfRule>
    <cfRule type="containsText" dxfId="740" priority="79" operator="containsText" text="Partially Achieved">
      <formula>NOT(ISERROR(SEARCH("Partially Achieved",J11)))</formula>
    </cfRule>
    <cfRule type="containsText" dxfId="739" priority="80" operator="containsText" text="Not Achieved">
      <formula>NOT(ISERROR(SEARCH("Not Achieved",J11)))</formula>
    </cfRule>
  </conditionalFormatting>
  <conditionalFormatting sqref="J11:J12">
    <cfRule type="cellIs" dxfId="738" priority="73" operator="equal">
      <formula>"Not Started"</formula>
    </cfRule>
    <cfRule type="cellIs" dxfId="737" priority="74" operator="equal">
      <formula>"In Progress"</formula>
    </cfRule>
    <cfRule type="cellIs" dxfId="736" priority="75" operator="equal">
      <formula>"Reviewed"</formula>
    </cfRule>
    <cfRule type="cellIs" dxfId="735" priority="76" operator="equal">
      <formula>"Reviewed"</formula>
    </cfRule>
  </conditionalFormatting>
  <conditionalFormatting sqref="J13">
    <cfRule type="containsText" dxfId="734" priority="69" operator="containsText" text="N/A">
      <formula>NOT(ISERROR(SEARCH("N/A",J13)))</formula>
    </cfRule>
    <cfRule type="containsText" dxfId="733" priority="70" operator="containsText" text="Fully Achieved">
      <formula>NOT(ISERROR(SEARCH("Fully Achieved",J13)))</formula>
    </cfRule>
    <cfRule type="containsText" dxfId="732" priority="71" operator="containsText" text="Partially Achieved">
      <formula>NOT(ISERROR(SEARCH("Partially Achieved",J13)))</formula>
    </cfRule>
    <cfRule type="containsText" dxfId="731" priority="72" operator="containsText" text="Not Achieved">
      <formula>NOT(ISERROR(SEARCH("Not Achieved",J13)))</formula>
    </cfRule>
  </conditionalFormatting>
  <conditionalFormatting sqref="J13">
    <cfRule type="cellIs" dxfId="730" priority="65" operator="equal">
      <formula>"Not Started"</formula>
    </cfRule>
    <cfRule type="cellIs" dxfId="729" priority="66" operator="equal">
      <formula>"In Progress"</formula>
    </cfRule>
    <cfRule type="cellIs" dxfId="728" priority="67" operator="equal">
      <formula>"Reviewed"</formula>
    </cfRule>
    <cfRule type="cellIs" dxfId="727" priority="68" operator="equal">
      <formula>"Reviewed"</formula>
    </cfRule>
  </conditionalFormatting>
  <conditionalFormatting sqref="J14">
    <cfRule type="containsText" dxfId="726" priority="61" operator="containsText" text="N/A">
      <formula>NOT(ISERROR(SEARCH("N/A",J14)))</formula>
    </cfRule>
    <cfRule type="containsText" dxfId="725" priority="62" operator="containsText" text="Fully Achieved">
      <formula>NOT(ISERROR(SEARCH("Fully Achieved",J14)))</formula>
    </cfRule>
    <cfRule type="containsText" dxfId="724" priority="63" operator="containsText" text="Partially Achieved">
      <formula>NOT(ISERROR(SEARCH("Partially Achieved",J14)))</formula>
    </cfRule>
    <cfRule type="containsText" dxfId="723" priority="64" operator="containsText" text="Not Achieved">
      <formula>NOT(ISERROR(SEARCH("Not Achieved",J14)))</formula>
    </cfRule>
  </conditionalFormatting>
  <conditionalFormatting sqref="J14">
    <cfRule type="cellIs" dxfId="722" priority="57" operator="equal">
      <formula>"Not Started"</formula>
    </cfRule>
    <cfRule type="cellIs" dxfId="721" priority="58" operator="equal">
      <formula>"In Progress"</formula>
    </cfRule>
    <cfRule type="cellIs" dxfId="720" priority="59" operator="equal">
      <formula>"Reviewed"</formula>
    </cfRule>
    <cfRule type="cellIs" dxfId="719" priority="60" operator="equal">
      <formula>"Reviewed"</formula>
    </cfRule>
  </conditionalFormatting>
  <conditionalFormatting sqref="J15">
    <cfRule type="containsText" dxfId="718" priority="53" operator="containsText" text="N/A">
      <formula>NOT(ISERROR(SEARCH("N/A",J15)))</formula>
    </cfRule>
    <cfRule type="containsText" dxfId="717" priority="54" operator="containsText" text="Fully Achieved">
      <formula>NOT(ISERROR(SEARCH("Fully Achieved",J15)))</formula>
    </cfRule>
    <cfRule type="containsText" dxfId="716" priority="55" operator="containsText" text="Partially Achieved">
      <formula>NOT(ISERROR(SEARCH("Partially Achieved",J15)))</formula>
    </cfRule>
    <cfRule type="containsText" dxfId="715" priority="56" operator="containsText" text="Not Achieved">
      <formula>NOT(ISERROR(SEARCH("Not Achieved",J15)))</formula>
    </cfRule>
  </conditionalFormatting>
  <conditionalFormatting sqref="J15">
    <cfRule type="cellIs" dxfId="714" priority="49" operator="equal">
      <formula>"Not Started"</formula>
    </cfRule>
    <cfRule type="cellIs" dxfId="713" priority="50" operator="equal">
      <formula>"In Progress"</formula>
    </cfRule>
    <cfRule type="cellIs" dxfId="712" priority="51" operator="equal">
      <formula>"Reviewed"</formula>
    </cfRule>
    <cfRule type="cellIs" dxfId="711" priority="52" operator="equal">
      <formula>"Reviewed"</formula>
    </cfRule>
  </conditionalFormatting>
  <conditionalFormatting sqref="J16">
    <cfRule type="containsText" dxfId="710" priority="45" operator="containsText" text="N/A">
      <formula>NOT(ISERROR(SEARCH("N/A",J16)))</formula>
    </cfRule>
    <cfRule type="containsText" dxfId="709" priority="46" operator="containsText" text="Fully Achieved">
      <formula>NOT(ISERROR(SEARCH("Fully Achieved",J16)))</formula>
    </cfRule>
    <cfRule type="containsText" dxfId="708" priority="47" operator="containsText" text="Partially Achieved">
      <formula>NOT(ISERROR(SEARCH("Partially Achieved",J16)))</formula>
    </cfRule>
    <cfRule type="containsText" dxfId="707" priority="48" operator="containsText" text="Not Achieved">
      <formula>NOT(ISERROR(SEARCH("Not Achieved",J16)))</formula>
    </cfRule>
  </conditionalFormatting>
  <conditionalFormatting sqref="J16">
    <cfRule type="cellIs" dxfId="706" priority="41" operator="equal">
      <formula>"Not Started"</formula>
    </cfRule>
    <cfRule type="cellIs" dxfId="705" priority="42" operator="equal">
      <formula>"In Progress"</formula>
    </cfRule>
    <cfRule type="cellIs" dxfId="704" priority="43" operator="equal">
      <formula>"Reviewed"</formula>
    </cfRule>
    <cfRule type="cellIs" dxfId="703" priority="44" operator="equal">
      <formula>"Reviewed"</formula>
    </cfRule>
  </conditionalFormatting>
  <conditionalFormatting sqref="J17">
    <cfRule type="containsText" dxfId="702" priority="37" operator="containsText" text="N/A">
      <formula>NOT(ISERROR(SEARCH("N/A",J17)))</formula>
    </cfRule>
    <cfRule type="containsText" dxfId="701" priority="38" operator="containsText" text="Fully Achieved">
      <formula>NOT(ISERROR(SEARCH("Fully Achieved",J17)))</formula>
    </cfRule>
    <cfRule type="containsText" dxfId="700" priority="39" operator="containsText" text="Partially Achieved">
      <formula>NOT(ISERROR(SEARCH("Partially Achieved",J17)))</formula>
    </cfRule>
    <cfRule type="containsText" dxfId="699" priority="40" operator="containsText" text="Not Achieved">
      <formula>NOT(ISERROR(SEARCH("Not Achieved",J17)))</formula>
    </cfRule>
  </conditionalFormatting>
  <conditionalFormatting sqref="J17">
    <cfRule type="cellIs" dxfId="698" priority="33" operator="equal">
      <formula>"Not Started"</formula>
    </cfRule>
    <cfRule type="cellIs" dxfId="697" priority="34" operator="equal">
      <formula>"In Progress"</formula>
    </cfRule>
    <cfRule type="cellIs" dxfId="696" priority="35" operator="equal">
      <formula>"Reviewed"</formula>
    </cfRule>
    <cfRule type="cellIs" dxfId="695" priority="36" operator="equal">
      <formula>"Reviewed"</formula>
    </cfRule>
  </conditionalFormatting>
  <conditionalFormatting sqref="J18">
    <cfRule type="containsText" dxfId="694" priority="29" operator="containsText" text="N/A">
      <formula>NOT(ISERROR(SEARCH("N/A",J18)))</formula>
    </cfRule>
    <cfRule type="containsText" dxfId="693" priority="30" operator="containsText" text="Fully Achieved">
      <formula>NOT(ISERROR(SEARCH("Fully Achieved",J18)))</formula>
    </cfRule>
    <cfRule type="containsText" dxfId="692" priority="31" operator="containsText" text="Partially Achieved">
      <formula>NOT(ISERROR(SEARCH("Partially Achieved",J18)))</formula>
    </cfRule>
    <cfRule type="containsText" dxfId="691" priority="32" operator="containsText" text="Not Achieved">
      <formula>NOT(ISERROR(SEARCH("Not Achieved",J18)))</formula>
    </cfRule>
  </conditionalFormatting>
  <conditionalFormatting sqref="J18">
    <cfRule type="cellIs" dxfId="690" priority="25" operator="equal">
      <formula>"Not Started"</formula>
    </cfRule>
    <cfRule type="cellIs" dxfId="689" priority="26" operator="equal">
      <formula>"In Progress"</formula>
    </cfRule>
    <cfRule type="cellIs" dxfId="688" priority="27" operator="equal">
      <formula>"Reviewed"</formula>
    </cfRule>
    <cfRule type="cellIs" dxfId="687" priority="28" operator="equal">
      <formula>"Reviewed"</formula>
    </cfRule>
  </conditionalFormatting>
  <conditionalFormatting sqref="J19">
    <cfRule type="containsText" dxfId="686" priority="21" operator="containsText" text="N/A">
      <formula>NOT(ISERROR(SEARCH("N/A",J19)))</formula>
    </cfRule>
    <cfRule type="containsText" dxfId="685" priority="22" operator="containsText" text="Fully Achieved">
      <formula>NOT(ISERROR(SEARCH("Fully Achieved",J19)))</formula>
    </cfRule>
    <cfRule type="containsText" dxfId="684" priority="23" operator="containsText" text="Partially Achieved">
      <formula>NOT(ISERROR(SEARCH("Partially Achieved",J19)))</formula>
    </cfRule>
    <cfRule type="containsText" dxfId="683" priority="24" operator="containsText" text="Not Achieved">
      <formula>NOT(ISERROR(SEARCH("Not Achieved",J19)))</formula>
    </cfRule>
  </conditionalFormatting>
  <conditionalFormatting sqref="J19">
    <cfRule type="cellIs" dxfId="682" priority="17" operator="equal">
      <formula>"Not Started"</formula>
    </cfRule>
    <cfRule type="cellIs" dxfId="681" priority="18" operator="equal">
      <formula>"In Progress"</formula>
    </cfRule>
    <cfRule type="cellIs" dxfId="680" priority="19" operator="equal">
      <formula>"Reviewed"</formula>
    </cfRule>
    <cfRule type="cellIs" dxfId="679" priority="20" operator="equal">
      <formula>"Reviewed"</formula>
    </cfRule>
  </conditionalFormatting>
  <conditionalFormatting sqref="J20">
    <cfRule type="containsText" dxfId="678" priority="13" operator="containsText" text="N/A">
      <formula>NOT(ISERROR(SEARCH("N/A",J20)))</formula>
    </cfRule>
    <cfRule type="containsText" dxfId="677" priority="14" operator="containsText" text="Fully Achieved">
      <formula>NOT(ISERROR(SEARCH("Fully Achieved",J20)))</formula>
    </cfRule>
    <cfRule type="containsText" dxfId="676" priority="15" operator="containsText" text="Partially Achieved">
      <formula>NOT(ISERROR(SEARCH("Partially Achieved",J20)))</formula>
    </cfRule>
    <cfRule type="containsText" dxfId="675" priority="16" operator="containsText" text="Not Achieved">
      <formula>NOT(ISERROR(SEARCH("Not Achieved",J20)))</formula>
    </cfRule>
  </conditionalFormatting>
  <conditionalFormatting sqref="J20">
    <cfRule type="cellIs" dxfId="674" priority="9" operator="equal">
      <formula>"Not Started"</formula>
    </cfRule>
    <cfRule type="cellIs" dxfId="673" priority="10" operator="equal">
      <formula>"In Progress"</formula>
    </cfRule>
    <cfRule type="cellIs" dxfId="672" priority="11" operator="equal">
      <formula>"Reviewed"</formula>
    </cfRule>
    <cfRule type="cellIs" dxfId="671" priority="12" operator="equal">
      <formula>"Reviewed"</formula>
    </cfRule>
  </conditionalFormatting>
  <conditionalFormatting sqref="E14">
    <cfRule type="containsText" dxfId="670" priority="5" operator="containsText" text="N/A">
      <formula>NOT(ISERROR(SEARCH("N/A",E14)))</formula>
    </cfRule>
    <cfRule type="containsText" dxfId="669" priority="6" operator="containsText" text="Fully Achieved">
      <formula>NOT(ISERROR(SEARCH("Fully Achieved",E14)))</formula>
    </cfRule>
    <cfRule type="containsText" dxfId="668" priority="7" operator="containsText" text="Partially Achieved">
      <formula>NOT(ISERROR(SEARCH("Partially Achieved",E14)))</formula>
    </cfRule>
    <cfRule type="containsText" dxfId="667" priority="8" operator="containsText" text="Not Achieved">
      <formula>NOT(ISERROR(SEARCH("Not Achieved",E14)))</formula>
    </cfRule>
  </conditionalFormatting>
  <conditionalFormatting sqref="E12:H12">
    <cfRule type="containsText" dxfId="666" priority="1" operator="containsText" text="N/A">
      <formula>NOT(ISERROR(SEARCH("N/A",E12)))</formula>
    </cfRule>
    <cfRule type="containsText" dxfId="665" priority="2" operator="containsText" text="Fully Achieved">
      <formula>NOT(ISERROR(SEARCH("Fully Achieved",E12)))</formula>
    </cfRule>
    <cfRule type="containsText" dxfId="664" priority="3" operator="containsText" text="Partially Achieved">
      <formula>NOT(ISERROR(SEARCH("Partially Achieved",E12)))</formula>
    </cfRule>
    <cfRule type="containsText" dxfId="663" priority="4" operator="containsText" text="Not Achieved">
      <formula>NOT(ISERROR(SEARCH("Not Achieved",E12)))</formula>
    </cfRule>
  </conditionalFormatting>
  <pageMargins left="0.70866141732283472" right="0.70866141732283472" top="0.74803149606299213" bottom="0.74803149606299213" header="0.31496062992125984" footer="0.31496062992125984"/>
  <pageSetup paperSize="8" scale="45" fitToHeight="0" orientation="landscape" r:id="rId1"/>
  <extLst>
    <ext xmlns:x14="http://schemas.microsoft.com/office/spreadsheetml/2009/9/main" uri="{CCE6A557-97BC-4b89-ADB6-D9C93CAAB3DF}">
      <x14:dataValidations xmlns:xm="http://schemas.microsoft.com/office/excel/2006/main" xWindow="125" yWindow="354" count="3">
        <x14:dataValidation type="list" allowBlank="1" showInputMessage="1" showErrorMessage="1" xr:uid="{00000000-0002-0000-0400-000000000000}">
          <x14:formula1>
            <xm:f>Legend!$A$3:$A$6</xm:f>
          </x14:formula1>
          <xm:sqref>E3:G20</xm:sqref>
        </x14:dataValidation>
        <x14:dataValidation type="list" allowBlank="1" showInputMessage="1" showErrorMessage="1" xr:uid="{00000000-0002-0000-0400-000002000000}">
          <x14:formula1>
            <xm:f>Legend!$A$23:$A$26</xm:f>
          </x14:formula1>
          <xm:sqref>J3:J20</xm:sqref>
        </x14:dataValidation>
        <x14:dataValidation type="list" allowBlank="1" showErrorMessage="1" promptTitle="Monitoring Assessment" prompt="Are controls monitored periodically to ensure they continue to achieve the desired outcome?_x000a_Do control owners ensure the controls continue to meet the desired outcome?" xr:uid="{54CCC8CB-C9D0-4F8C-AFFD-09D127B54604}">
          <x14:formula1>
            <xm:f>Legend!$A$17:$A$20</xm:f>
          </x14:formula1>
          <xm:sqref>H3:H20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7030A0"/>
    <pageSetUpPr fitToPage="1"/>
  </sheetPr>
  <dimension ref="A1:CX60"/>
  <sheetViews>
    <sheetView zoomScale="59" zoomScaleNormal="59" workbookViewId="0">
      <pane xSplit="1" ySplit="2" topLeftCell="B36" activePane="bottomRight" state="frozen"/>
      <selection activeCell="J60" sqref="J60"/>
      <selection pane="topRight" activeCell="J60" sqref="J60"/>
      <selection pane="bottomLeft" activeCell="J60" sqref="J60"/>
      <selection pane="bottomRight" activeCell="F40" sqref="F40"/>
    </sheetView>
  </sheetViews>
  <sheetFormatPr defaultColWidth="9.109375" defaultRowHeight="12" x14ac:dyDescent="0.25"/>
  <cols>
    <col min="1" max="1" width="22.44140625" style="18" customWidth="1"/>
    <col min="2" max="2" width="36" style="13" customWidth="1"/>
    <col min="3" max="4" width="25.6640625" style="13" customWidth="1"/>
    <col min="5" max="5" width="24.6640625" style="25" customWidth="1"/>
    <col min="6" max="6" width="17.33203125" style="25" customWidth="1"/>
    <col min="7" max="7" width="13.109375" style="25" customWidth="1"/>
    <col min="8" max="8" width="19" style="25" customWidth="1"/>
    <col min="9" max="9" width="25.6640625" style="13" customWidth="1"/>
    <col min="10" max="10" width="23.33203125" style="13" customWidth="1"/>
    <col min="11" max="11" width="77" style="13" customWidth="1"/>
    <col min="12" max="12" width="68.33203125" style="13" customWidth="1"/>
    <col min="13" max="1017" width="8.5546875" style="13"/>
    <col min="1018" max="16384" width="9.109375" style="13"/>
  </cols>
  <sheetData>
    <row r="1" spans="1:102" s="17" customFormat="1" ht="49.5" customHeight="1" x14ac:dyDescent="0.3">
      <c r="A1" s="351" t="s">
        <v>7</v>
      </c>
      <c r="B1" s="352"/>
      <c r="C1" s="352"/>
      <c r="D1" s="352"/>
      <c r="E1" s="353"/>
      <c r="F1" s="353"/>
      <c r="G1" s="353"/>
      <c r="H1" s="353"/>
      <c r="I1" s="352"/>
      <c r="J1" s="144"/>
      <c r="K1" s="349"/>
      <c r="L1" s="339"/>
    </row>
    <row r="2" spans="1:102" s="17" customFormat="1" ht="54" customHeight="1" thickBot="1" x14ac:dyDescent="0.35">
      <c r="A2" s="145" t="s">
        <v>0</v>
      </c>
      <c r="B2" s="146" t="s">
        <v>1</v>
      </c>
      <c r="C2" s="146" t="s">
        <v>10</v>
      </c>
      <c r="D2" s="146" t="s">
        <v>31</v>
      </c>
      <c r="E2" s="147" t="s">
        <v>415</v>
      </c>
      <c r="F2" s="147" t="s">
        <v>14</v>
      </c>
      <c r="G2" s="147" t="s">
        <v>9</v>
      </c>
      <c r="H2" s="147" t="s">
        <v>20</v>
      </c>
      <c r="I2" s="146" t="s">
        <v>32</v>
      </c>
      <c r="J2" s="148" t="s">
        <v>53</v>
      </c>
      <c r="K2" s="149" t="s">
        <v>78</v>
      </c>
      <c r="L2" s="149" t="s">
        <v>79</v>
      </c>
    </row>
    <row r="3" spans="1:102" s="33" customFormat="1" ht="329.4" customHeight="1" x14ac:dyDescent="0.3">
      <c r="A3" s="133" t="s">
        <v>105</v>
      </c>
      <c r="B3" s="82" t="s">
        <v>119</v>
      </c>
      <c r="C3" s="83" t="s">
        <v>421</v>
      </c>
      <c r="D3" s="83"/>
      <c r="E3" s="83" t="s">
        <v>3</v>
      </c>
      <c r="F3" s="83" t="s">
        <v>3</v>
      </c>
      <c r="G3" s="83" t="s">
        <v>3</v>
      </c>
      <c r="H3" s="83" t="s">
        <v>44</v>
      </c>
      <c r="I3" s="82" t="s">
        <v>423</v>
      </c>
      <c r="J3" s="175" t="s">
        <v>2</v>
      </c>
      <c r="K3" s="82" t="s">
        <v>458</v>
      </c>
      <c r="L3" s="82" t="s">
        <v>261</v>
      </c>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row>
    <row r="4" spans="1:102" s="33" customFormat="1" ht="258.75" customHeight="1" x14ac:dyDescent="0.3">
      <c r="A4" s="133"/>
      <c r="B4" s="82" t="s">
        <v>120</v>
      </c>
      <c r="C4" s="83" t="s">
        <v>421</v>
      </c>
      <c r="D4" s="83"/>
      <c r="E4" s="83" t="s">
        <v>2</v>
      </c>
      <c r="F4" s="83" t="s">
        <v>2</v>
      </c>
      <c r="G4" s="83" t="s">
        <v>2</v>
      </c>
      <c r="H4" s="83" t="s">
        <v>44</v>
      </c>
      <c r="I4" s="82" t="s">
        <v>423</v>
      </c>
      <c r="J4" s="90" t="s">
        <v>51</v>
      </c>
      <c r="K4" s="82" t="s">
        <v>459</v>
      </c>
      <c r="L4" s="82" t="s">
        <v>212</v>
      </c>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row>
    <row r="5" spans="1:102" s="33" customFormat="1" ht="251.25" customHeight="1" x14ac:dyDescent="0.3">
      <c r="A5" s="133"/>
      <c r="B5" s="82" t="s">
        <v>121</v>
      </c>
      <c r="C5" s="83" t="s">
        <v>421</v>
      </c>
      <c r="D5" s="83"/>
      <c r="E5" s="83" t="s">
        <v>6</v>
      </c>
      <c r="F5" s="83" t="s">
        <v>6</v>
      </c>
      <c r="G5" s="83" t="s">
        <v>2</v>
      </c>
      <c r="H5" s="83" t="s">
        <v>43</v>
      </c>
      <c r="I5" s="82" t="s">
        <v>423</v>
      </c>
      <c r="J5" s="90" t="s">
        <v>52</v>
      </c>
      <c r="K5" s="82" t="s">
        <v>176</v>
      </c>
      <c r="L5" s="82" t="s">
        <v>213</v>
      </c>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row>
    <row r="6" spans="1:102" s="33" customFormat="1" ht="49.5" customHeight="1" x14ac:dyDescent="0.3">
      <c r="A6" s="133"/>
      <c r="B6" s="82" t="s">
        <v>122</v>
      </c>
      <c r="C6" s="83" t="s">
        <v>421</v>
      </c>
      <c r="D6" s="83"/>
      <c r="E6" s="83" t="s">
        <v>6</v>
      </c>
      <c r="F6" s="83" t="s">
        <v>2</v>
      </c>
      <c r="G6" s="83" t="s">
        <v>3</v>
      </c>
      <c r="H6" s="83" t="s">
        <v>42</v>
      </c>
      <c r="I6" s="82" t="s">
        <v>423</v>
      </c>
      <c r="J6" s="90" t="s">
        <v>49</v>
      </c>
      <c r="K6" s="133" t="s">
        <v>177</v>
      </c>
      <c r="L6" s="133" t="s">
        <v>177</v>
      </c>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row>
    <row r="7" spans="1:102" s="33" customFormat="1" ht="200.25" customHeight="1" x14ac:dyDescent="0.3">
      <c r="A7" s="350" t="s">
        <v>106</v>
      </c>
      <c r="B7" s="82" t="s">
        <v>123</v>
      </c>
      <c r="C7" s="83" t="s">
        <v>421</v>
      </c>
      <c r="D7" s="83"/>
      <c r="E7" s="83" t="s">
        <v>6</v>
      </c>
      <c r="F7" s="83" t="s">
        <v>6</v>
      </c>
      <c r="G7" s="83" t="s">
        <v>3</v>
      </c>
      <c r="H7" s="83" t="s">
        <v>44</v>
      </c>
      <c r="I7" s="82" t="s">
        <v>423</v>
      </c>
      <c r="J7" s="90" t="s">
        <v>49</v>
      </c>
      <c r="K7" s="82" t="s">
        <v>457</v>
      </c>
      <c r="L7" s="82" t="s">
        <v>214</v>
      </c>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row>
    <row r="8" spans="1:102" s="33" customFormat="1" ht="300.75" customHeight="1" x14ac:dyDescent="0.3">
      <c r="A8" s="350"/>
      <c r="B8" s="82" t="s">
        <v>124</v>
      </c>
      <c r="C8" s="83" t="s">
        <v>421</v>
      </c>
      <c r="D8" s="83"/>
      <c r="E8" s="83" t="s">
        <v>6</v>
      </c>
      <c r="F8" s="83" t="s">
        <v>6</v>
      </c>
      <c r="G8" s="83" t="s">
        <v>2</v>
      </c>
      <c r="H8" s="83" t="s">
        <v>42</v>
      </c>
      <c r="I8" s="82" t="s">
        <v>423</v>
      </c>
      <c r="J8" s="90" t="s">
        <v>49</v>
      </c>
      <c r="K8" s="82" t="s">
        <v>178</v>
      </c>
      <c r="L8" s="82" t="s">
        <v>215</v>
      </c>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row>
    <row r="9" spans="1:102" s="33" customFormat="1" ht="269.25" customHeight="1" x14ac:dyDescent="0.3">
      <c r="A9" s="350" t="s">
        <v>107</v>
      </c>
      <c r="B9" s="82" t="s">
        <v>125</v>
      </c>
      <c r="C9" s="83" t="s">
        <v>421</v>
      </c>
      <c r="D9" s="83"/>
      <c r="E9" s="83" t="s">
        <v>6</v>
      </c>
      <c r="F9" s="83" t="s">
        <v>6</v>
      </c>
      <c r="G9" s="83" t="s">
        <v>6</v>
      </c>
      <c r="H9" s="83" t="s">
        <v>42</v>
      </c>
      <c r="I9" s="82" t="s">
        <v>423</v>
      </c>
      <c r="J9" s="90" t="s">
        <v>49</v>
      </c>
      <c r="K9" s="82" t="s">
        <v>179</v>
      </c>
      <c r="L9" s="82" t="s">
        <v>216</v>
      </c>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row>
    <row r="10" spans="1:102" s="28" customFormat="1" ht="312.75" customHeight="1" x14ac:dyDescent="0.3">
      <c r="A10" s="350"/>
      <c r="B10" s="82" t="s">
        <v>126</v>
      </c>
      <c r="C10" s="83" t="s">
        <v>421</v>
      </c>
      <c r="D10" s="83"/>
      <c r="E10" s="83" t="s">
        <v>6</v>
      </c>
      <c r="F10" s="83" t="s">
        <v>6</v>
      </c>
      <c r="G10" s="83" t="s">
        <v>2</v>
      </c>
      <c r="H10" s="83" t="s">
        <v>43</v>
      </c>
      <c r="I10" s="82" t="s">
        <v>423</v>
      </c>
      <c r="J10" s="90" t="s">
        <v>49</v>
      </c>
      <c r="K10" s="82" t="s">
        <v>180</v>
      </c>
      <c r="L10" s="82" t="s">
        <v>217</v>
      </c>
    </row>
    <row r="11" spans="1:102" s="28" customFormat="1" ht="409.5" customHeight="1" x14ac:dyDescent="0.3">
      <c r="A11" s="350"/>
      <c r="B11" s="82" t="s">
        <v>127</v>
      </c>
      <c r="C11" s="83" t="s">
        <v>421</v>
      </c>
      <c r="D11" s="83"/>
      <c r="E11" s="83" t="s">
        <v>6</v>
      </c>
      <c r="F11" s="83" t="s">
        <v>2</v>
      </c>
      <c r="G11" s="83" t="s">
        <v>2</v>
      </c>
      <c r="H11" s="83" t="s">
        <v>43</v>
      </c>
      <c r="I11" s="82" t="s">
        <v>423</v>
      </c>
      <c r="J11" s="90" t="s">
        <v>49</v>
      </c>
      <c r="K11" s="82" t="s">
        <v>181</v>
      </c>
      <c r="L11" s="82" t="s">
        <v>218</v>
      </c>
    </row>
    <row r="12" spans="1:102" s="28" customFormat="1" ht="173.25" customHeight="1" x14ac:dyDescent="0.3">
      <c r="A12" s="350"/>
      <c r="B12" s="82" t="s">
        <v>128</v>
      </c>
      <c r="C12" s="83" t="s">
        <v>421</v>
      </c>
      <c r="D12" s="83"/>
      <c r="E12" s="83" t="s">
        <v>2</v>
      </c>
      <c r="F12" s="83" t="s">
        <v>2</v>
      </c>
      <c r="G12" s="83" t="s">
        <v>2</v>
      </c>
      <c r="H12" s="83" t="s">
        <v>43</v>
      </c>
      <c r="I12" s="82"/>
      <c r="J12" s="90" t="s">
        <v>49</v>
      </c>
      <c r="K12" s="82" t="s">
        <v>182</v>
      </c>
      <c r="L12" s="82" t="s">
        <v>219</v>
      </c>
    </row>
    <row r="13" spans="1:102" s="28" customFormat="1" ht="246" customHeight="1" x14ac:dyDescent="0.3">
      <c r="A13" s="350"/>
      <c r="B13" s="82" t="s">
        <v>129</v>
      </c>
      <c r="C13" s="83" t="s">
        <v>421</v>
      </c>
      <c r="D13" s="83"/>
      <c r="E13" s="83" t="s">
        <v>6</v>
      </c>
      <c r="F13" s="83" t="s">
        <v>6</v>
      </c>
      <c r="G13" s="83" t="s">
        <v>6</v>
      </c>
      <c r="H13" s="83" t="s">
        <v>42</v>
      </c>
      <c r="I13" s="82" t="s">
        <v>423</v>
      </c>
      <c r="J13" s="90" t="s">
        <v>49</v>
      </c>
      <c r="K13" s="82" t="s">
        <v>183</v>
      </c>
      <c r="L13" s="82" t="s">
        <v>220</v>
      </c>
    </row>
    <row r="14" spans="1:102" s="28" customFormat="1" ht="193.5" customHeight="1" x14ac:dyDescent="0.3">
      <c r="A14" s="133" t="s">
        <v>108</v>
      </c>
      <c r="B14" s="82" t="s">
        <v>130</v>
      </c>
      <c r="C14" s="83" t="s">
        <v>421</v>
      </c>
      <c r="D14" s="83"/>
      <c r="E14" s="83" t="s">
        <v>6</v>
      </c>
      <c r="F14" s="83" t="s">
        <v>6</v>
      </c>
      <c r="G14" s="83" t="s">
        <v>2</v>
      </c>
      <c r="H14" s="83" t="s">
        <v>42</v>
      </c>
      <c r="I14" s="82" t="s">
        <v>423</v>
      </c>
      <c r="J14" s="90" t="s">
        <v>49</v>
      </c>
      <c r="K14" s="82" t="s">
        <v>184</v>
      </c>
      <c r="L14" s="82" t="s">
        <v>221</v>
      </c>
    </row>
    <row r="15" spans="1:102" s="28" customFormat="1" ht="77.25" customHeight="1" x14ac:dyDescent="0.3">
      <c r="A15" s="133"/>
      <c r="B15" s="82" t="s">
        <v>131</v>
      </c>
      <c r="C15" s="83" t="s">
        <v>421</v>
      </c>
      <c r="D15" s="83"/>
      <c r="E15" s="83" t="s">
        <v>6</v>
      </c>
      <c r="F15" s="83" t="s">
        <v>2</v>
      </c>
      <c r="G15" s="83" t="s">
        <v>2</v>
      </c>
      <c r="H15" s="83" t="s">
        <v>42</v>
      </c>
      <c r="I15" s="82" t="s">
        <v>423</v>
      </c>
      <c r="J15" s="90" t="s">
        <v>49</v>
      </c>
      <c r="K15" s="82" t="s">
        <v>185</v>
      </c>
      <c r="L15" s="354" t="s">
        <v>194</v>
      </c>
    </row>
    <row r="16" spans="1:102" s="28" customFormat="1" ht="43.2" x14ac:dyDescent="0.3">
      <c r="A16" s="133"/>
      <c r="B16" s="82" t="s">
        <v>132</v>
      </c>
      <c r="C16" s="83" t="s">
        <v>421</v>
      </c>
      <c r="D16" s="81"/>
      <c r="E16" s="81" t="s">
        <v>6</v>
      </c>
      <c r="F16" s="81" t="s">
        <v>2</v>
      </c>
      <c r="G16" s="81" t="s">
        <v>2</v>
      </c>
      <c r="H16" s="81" t="s">
        <v>42</v>
      </c>
      <c r="I16" s="82" t="s">
        <v>423</v>
      </c>
      <c r="J16" s="90" t="s">
        <v>49</v>
      </c>
      <c r="K16" s="82" t="s">
        <v>186</v>
      </c>
      <c r="L16" s="354"/>
    </row>
    <row r="17" spans="1:12" s="28" customFormat="1" ht="72" x14ac:dyDescent="0.3">
      <c r="A17" s="133"/>
      <c r="B17" s="82" t="s">
        <v>133</v>
      </c>
      <c r="C17" s="83" t="s">
        <v>421</v>
      </c>
      <c r="D17" s="81"/>
      <c r="E17" s="81" t="s">
        <v>2</v>
      </c>
      <c r="F17" s="81" t="s">
        <v>2</v>
      </c>
      <c r="G17" s="81" t="s">
        <v>2</v>
      </c>
      <c r="H17" s="81" t="s">
        <v>42</v>
      </c>
      <c r="I17" s="82" t="s">
        <v>423</v>
      </c>
      <c r="J17" s="90" t="s">
        <v>49</v>
      </c>
      <c r="K17" s="150" t="s">
        <v>187</v>
      </c>
      <c r="L17" s="82" t="s">
        <v>194</v>
      </c>
    </row>
    <row r="18" spans="1:12" s="28" customFormat="1" ht="273.75" customHeight="1" x14ac:dyDescent="0.3">
      <c r="A18" s="350" t="s">
        <v>109</v>
      </c>
      <c r="B18" s="82" t="s">
        <v>134</v>
      </c>
      <c r="C18" s="83" t="s">
        <v>421</v>
      </c>
      <c r="D18" s="81"/>
      <c r="E18" s="81" t="s">
        <v>6</v>
      </c>
      <c r="F18" s="81" t="s">
        <v>6</v>
      </c>
      <c r="G18" s="81" t="s">
        <v>6</v>
      </c>
      <c r="H18" s="81" t="s">
        <v>42</v>
      </c>
      <c r="I18" s="82" t="s">
        <v>423</v>
      </c>
      <c r="J18" s="90" t="s">
        <v>51</v>
      </c>
      <c r="K18" s="82" t="s">
        <v>188</v>
      </c>
      <c r="L18" s="82" t="s">
        <v>222</v>
      </c>
    </row>
    <row r="19" spans="1:12" s="28" customFormat="1" ht="309" customHeight="1" x14ac:dyDescent="0.3">
      <c r="A19" s="350"/>
      <c r="B19" s="82" t="s">
        <v>135</v>
      </c>
      <c r="C19" s="83" t="s">
        <v>421</v>
      </c>
      <c r="D19" s="81"/>
      <c r="E19" s="81" t="s">
        <v>6</v>
      </c>
      <c r="F19" s="81" t="s">
        <v>6</v>
      </c>
      <c r="G19" s="81" t="s">
        <v>6</v>
      </c>
      <c r="H19" s="81" t="s">
        <v>42</v>
      </c>
      <c r="I19" s="82" t="s">
        <v>423</v>
      </c>
      <c r="J19" s="90" t="s">
        <v>51</v>
      </c>
      <c r="K19" s="82" t="s">
        <v>189</v>
      </c>
      <c r="L19" s="82" t="s">
        <v>223</v>
      </c>
    </row>
    <row r="20" spans="1:12" s="28" customFormat="1" ht="192" customHeight="1" x14ac:dyDescent="0.3">
      <c r="A20" s="350"/>
      <c r="B20" s="82" t="s">
        <v>136</v>
      </c>
      <c r="C20" s="83" t="s">
        <v>421</v>
      </c>
      <c r="D20" s="81"/>
      <c r="E20" s="81" t="s">
        <v>6</v>
      </c>
      <c r="F20" s="81" t="s">
        <v>6</v>
      </c>
      <c r="G20" s="81" t="s">
        <v>6</v>
      </c>
      <c r="H20" s="81" t="s">
        <v>42</v>
      </c>
      <c r="I20" s="82" t="s">
        <v>423</v>
      </c>
      <c r="J20" s="90" t="s">
        <v>51</v>
      </c>
      <c r="K20" s="82" t="s">
        <v>190</v>
      </c>
      <c r="L20" s="82" t="s">
        <v>224</v>
      </c>
    </row>
    <row r="21" spans="1:12" s="28" customFormat="1" ht="258" customHeight="1" x14ac:dyDescent="0.3">
      <c r="A21" s="133" t="s">
        <v>110</v>
      </c>
      <c r="B21" s="82" t="s">
        <v>137</v>
      </c>
      <c r="C21" s="83" t="s">
        <v>421</v>
      </c>
      <c r="D21" s="81"/>
      <c r="E21" s="81" t="s">
        <v>6</v>
      </c>
      <c r="F21" s="81" t="s">
        <v>6</v>
      </c>
      <c r="G21" s="81" t="s">
        <v>6</v>
      </c>
      <c r="H21" s="81" t="s">
        <v>42</v>
      </c>
      <c r="I21" s="82" t="s">
        <v>423</v>
      </c>
      <c r="J21" s="90" t="s">
        <v>51</v>
      </c>
      <c r="K21" s="82" t="s">
        <v>191</v>
      </c>
      <c r="L21" s="82" t="s">
        <v>225</v>
      </c>
    </row>
    <row r="22" spans="1:12" s="28" customFormat="1" ht="123" customHeight="1" x14ac:dyDescent="0.3">
      <c r="A22" s="133"/>
      <c r="B22" s="82" t="s">
        <v>138</v>
      </c>
      <c r="C22" s="83" t="s">
        <v>421</v>
      </c>
      <c r="D22" s="81"/>
      <c r="E22" s="81" t="s">
        <v>6</v>
      </c>
      <c r="F22" s="81" t="s">
        <v>6</v>
      </c>
      <c r="G22" s="81" t="s">
        <v>6</v>
      </c>
      <c r="H22" s="81" t="s">
        <v>42</v>
      </c>
      <c r="I22" s="82" t="s">
        <v>423</v>
      </c>
      <c r="J22" s="90" t="s">
        <v>49</v>
      </c>
      <c r="K22" s="82" t="s">
        <v>192</v>
      </c>
      <c r="L22" s="82" t="s">
        <v>226</v>
      </c>
    </row>
    <row r="23" spans="1:12" s="28" customFormat="1" ht="185.25" customHeight="1" x14ac:dyDescent="0.3">
      <c r="A23" s="133"/>
      <c r="B23" s="82" t="s">
        <v>139</v>
      </c>
      <c r="C23" s="83" t="s">
        <v>421</v>
      </c>
      <c r="D23" s="81"/>
      <c r="E23" s="81" t="s">
        <v>6</v>
      </c>
      <c r="F23" s="81" t="s">
        <v>6</v>
      </c>
      <c r="G23" s="81" t="s">
        <v>6</v>
      </c>
      <c r="H23" s="81" t="s">
        <v>42</v>
      </c>
      <c r="I23" s="82" t="s">
        <v>423</v>
      </c>
      <c r="J23" s="90" t="s">
        <v>49</v>
      </c>
      <c r="K23" s="82" t="s">
        <v>193</v>
      </c>
      <c r="L23" s="82" t="s">
        <v>227</v>
      </c>
    </row>
    <row r="24" spans="1:12" s="28" customFormat="1" ht="83.25" customHeight="1" x14ac:dyDescent="0.3">
      <c r="A24" s="133"/>
      <c r="B24" s="82" t="s">
        <v>140</v>
      </c>
      <c r="C24" s="83" t="s">
        <v>421</v>
      </c>
      <c r="D24" s="81"/>
      <c r="E24" s="81" t="s">
        <v>6</v>
      </c>
      <c r="F24" s="81" t="s">
        <v>6</v>
      </c>
      <c r="G24" s="81" t="s">
        <v>6</v>
      </c>
      <c r="H24" s="81" t="s">
        <v>42</v>
      </c>
      <c r="I24" s="82" t="s">
        <v>423</v>
      </c>
      <c r="J24" s="90" t="s">
        <v>49</v>
      </c>
      <c r="K24" s="82" t="s">
        <v>194</v>
      </c>
      <c r="L24" s="82" t="s">
        <v>225</v>
      </c>
    </row>
    <row r="25" spans="1:12" s="28" customFormat="1" ht="172.5" customHeight="1" x14ac:dyDescent="0.3">
      <c r="A25" s="133"/>
      <c r="B25" s="82" t="s">
        <v>141</v>
      </c>
      <c r="C25" s="83" t="s">
        <v>421</v>
      </c>
      <c r="D25" s="81"/>
      <c r="E25" s="81" t="s">
        <v>6</v>
      </c>
      <c r="F25" s="81" t="s">
        <v>6</v>
      </c>
      <c r="G25" s="81" t="s">
        <v>6</v>
      </c>
      <c r="H25" s="81" t="s">
        <v>42</v>
      </c>
      <c r="I25" s="82" t="s">
        <v>423</v>
      </c>
      <c r="J25" s="90" t="s">
        <v>49</v>
      </c>
      <c r="K25" s="82" t="s">
        <v>195</v>
      </c>
      <c r="L25" s="82" t="s">
        <v>228</v>
      </c>
    </row>
    <row r="26" spans="1:12" s="28" customFormat="1" ht="167.25" customHeight="1" x14ac:dyDescent="0.3">
      <c r="A26" s="133"/>
      <c r="B26" s="82" t="s">
        <v>142</v>
      </c>
      <c r="C26" s="83" t="s">
        <v>421</v>
      </c>
      <c r="D26" s="81"/>
      <c r="E26" s="81" t="s">
        <v>6</v>
      </c>
      <c r="F26" s="81" t="s">
        <v>3</v>
      </c>
      <c r="G26" s="81" t="s">
        <v>6</v>
      </c>
      <c r="H26" s="81" t="s">
        <v>44</v>
      </c>
      <c r="I26" s="82" t="s">
        <v>423</v>
      </c>
      <c r="J26" s="90" t="s">
        <v>49</v>
      </c>
      <c r="K26" s="82" t="s">
        <v>194</v>
      </c>
      <c r="L26" s="82" t="s">
        <v>229</v>
      </c>
    </row>
    <row r="27" spans="1:12" s="28" customFormat="1" ht="162.75" customHeight="1" x14ac:dyDescent="0.3">
      <c r="A27" s="133"/>
      <c r="B27" s="82" t="s">
        <v>143</v>
      </c>
      <c r="C27" s="83" t="s">
        <v>421</v>
      </c>
      <c r="D27" s="81"/>
      <c r="E27" s="81" t="s">
        <v>6</v>
      </c>
      <c r="F27" s="81" t="s">
        <v>6</v>
      </c>
      <c r="G27" s="81" t="s">
        <v>6</v>
      </c>
      <c r="H27" s="81" t="s">
        <v>44</v>
      </c>
      <c r="I27" s="82" t="s">
        <v>423</v>
      </c>
      <c r="J27" s="90" t="s">
        <v>49</v>
      </c>
      <c r="K27" s="82" t="s">
        <v>194</v>
      </c>
      <c r="L27" s="82" t="s">
        <v>230</v>
      </c>
    </row>
    <row r="28" spans="1:12" s="28" customFormat="1" ht="187.5" customHeight="1" x14ac:dyDescent="0.3">
      <c r="A28" s="133"/>
      <c r="B28" s="82" t="s">
        <v>144</v>
      </c>
      <c r="C28" s="83" t="s">
        <v>421</v>
      </c>
      <c r="D28" s="81"/>
      <c r="E28" s="81" t="s">
        <v>6</v>
      </c>
      <c r="F28" s="81" t="s">
        <v>6</v>
      </c>
      <c r="G28" s="81" t="s">
        <v>6</v>
      </c>
      <c r="H28" s="81" t="s">
        <v>44</v>
      </c>
      <c r="I28" s="82"/>
      <c r="J28" s="90" t="s">
        <v>49</v>
      </c>
      <c r="K28" s="82" t="s">
        <v>196</v>
      </c>
      <c r="L28" s="82" t="s">
        <v>231</v>
      </c>
    </row>
    <row r="29" spans="1:12" s="28" customFormat="1" ht="225.75" customHeight="1" x14ac:dyDescent="0.3">
      <c r="A29" s="350" t="s">
        <v>111</v>
      </c>
      <c r="B29" s="82" t="s">
        <v>145</v>
      </c>
      <c r="C29" s="83" t="s">
        <v>421</v>
      </c>
      <c r="D29" s="81"/>
      <c r="E29" s="81" t="s">
        <v>6</v>
      </c>
      <c r="F29" s="81" t="s">
        <v>6</v>
      </c>
      <c r="G29" s="81" t="s">
        <v>6</v>
      </c>
      <c r="H29" s="81" t="s">
        <v>42</v>
      </c>
      <c r="I29" s="82" t="s">
        <v>423</v>
      </c>
      <c r="J29" s="90" t="s">
        <v>49</v>
      </c>
      <c r="K29" s="82" t="s">
        <v>197</v>
      </c>
      <c r="L29" s="82" t="s">
        <v>232</v>
      </c>
    </row>
    <row r="30" spans="1:12" s="28" customFormat="1" ht="120.75" customHeight="1" x14ac:dyDescent="0.3">
      <c r="A30" s="350"/>
      <c r="B30" s="82" t="s">
        <v>146</v>
      </c>
      <c r="C30" s="83" t="s">
        <v>421</v>
      </c>
      <c r="D30" s="81"/>
      <c r="E30" s="81" t="s">
        <v>6</v>
      </c>
      <c r="F30" s="81" t="s">
        <v>6</v>
      </c>
      <c r="G30" s="81" t="s">
        <v>3</v>
      </c>
      <c r="H30" s="81" t="s">
        <v>44</v>
      </c>
      <c r="I30" s="82" t="s">
        <v>423</v>
      </c>
      <c r="J30" s="90" t="s">
        <v>49</v>
      </c>
      <c r="K30" s="151" t="s">
        <v>194</v>
      </c>
      <c r="L30" s="82" t="s">
        <v>233</v>
      </c>
    </row>
    <row r="31" spans="1:12" s="28" customFormat="1" ht="186.75" customHeight="1" x14ac:dyDescent="0.3">
      <c r="A31" s="350"/>
      <c r="B31" s="82" t="s">
        <v>147</v>
      </c>
      <c r="C31" s="83" t="s">
        <v>421</v>
      </c>
      <c r="D31" s="81"/>
      <c r="E31" s="81" t="s">
        <v>6</v>
      </c>
      <c r="F31" s="81" t="s">
        <v>6</v>
      </c>
      <c r="G31" s="81" t="s">
        <v>6</v>
      </c>
      <c r="H31" s="81" t="s">
        <v>42</v>
      </c>
      <c r="I31" s="82" t="s">
        <v>423</v>
      </c>
      <c r="J31" s="90" t="s">
        <v>49</v>
      </c>
      <c r="K31" s="151" t="s">
        <v>194</v>
      </c>
      <c r="L31" s="82" t="s">
        <v>234</v>
      </c>
    </row>
    <row r="32" spans="1:12" s="28" customFormat="1" ht="118.5" customHeight="1" x14ac:dyDescent="0.3">
      <c r="A32" s="350"/>
      <c r="B32" s="82" t="s">
        <v>148</v>
      </c>
      <c r="C32" s="83" t="s">
        <v>421</v>
      </c>
      <c r="D32" s="81"/>
      <c r="E32" s="81" t="s">
        <v>6</v>
      </c>
      <c r="F32" s="81" t="s">
        <v>2</v>
      </c>
      <c r="G32" s="81" t="s">
        <v>2</v>
      </c>
      <c r="H32" s="81" t="s">
        <v>42</v>
      </c>
      <c r="I32" s="82" t="s">
        <v>423</v>
      </c>
      <c r="J32" s="90" t="s">
        <v>49</v>
      </c>
      <c r="K32" s="151" t="s">
        <v>194</v>
      </c>
      <c r="L32" s="82" t="s">
        <v>235</v>
      </c>
    </row>
    <row r="33" spans="1:12" s="28" customFormat="1" ht="165" customHeight="1" x14ac:dyDescent="0.3">
      <c r="A33" s="350" t="s">
        <v>112</v>
      </c>
      <c r="B33" s="82" t="s">
        <v>149</v>
      </c>
      <c r="C33" s="83" t="s">
        <v>421</v>
      </c>
      <c r="D33" s="81"/>
      <c r="E33" s="81" t="s">
        <v>6</v>
      </c>
      <c r="F33" s="81" t="s">
        <v>6</v>
      </c>
      <c r="G33" s="81" t="s">
        <v>6</v>
      </c>
      <c r="H33" s="81" t="s">
        <v>42</v>
      </c>
      <c r="I33" s="82" t="s">
        <v>423</v>
      </c>
      <c r="J33" s="90" t="s">
        <v>49</v>
      </c>
      <c r="K33" s="151" t="s">
        <v>194</v>
      </c>
      <c r="L33" s="82" t="s">
        <v>236</v>
      </c>
    </row>
    <row r="34" spans="1:12" s="28" customFormat="1" ht="153.75" customHeight="1" x14ac:dyDescent="0.3">
      <c r="A34" s="350"/>
      <c r="B34" s="82" t="s">
        <v>150</v>
      </c>
      <c r="C34" s="83" t="s">
        <v>421</v>
      </c>
      <c r="D34" s="81"/>
      <c r="E34" s="81" t="s">
        <v>6</v>
      </c>
      <c r="F34" s="81" t="s">
        <v>2</v>
      </c>
      <c r="G34" s="81" t="s">
        <v>2</v>
      </c>
      <c r="H34" s="81" t="s">
        <v>43</v>
      </c>
      <c r="I34" s="82" t="s">
        <v>423</v>
      </c>
      <c r="J34" s="90" t="s">
        <v>52</v>
      </c>
      <c r="K34" s="82" t="s">
        <v>198</v>
      </c>
      <c r="L34" s="82" t="s">
        <v>237</v>
      </c>
    </row>
    <row r="35" spans="1:12" s="28" customFormat="1" ht="127.5" customHeight="1" x14ac:dyDescent="0.3">
      <c r="A35" s="350"/>
      <c r="B35" s="82" t="s">
        <v>151</v>
      </c>
      <c r="C35" s="83" t="s">
        <v>421</v>
      </c>
      <c r="D35" s="81"/>
      <c r="E35" s="81" t="s">
        <v>6</v>
      </c>
      <c r="F35" s="81" t="s">
        <v>3</v>
      </c>
      <c r="G35" s="81" t="s">
        <v>6</v>
      </c>
      <c r="H35" s="81" t="s">
        <v>42</v>
      </c>
      <c r="I35" s="82" t="s">
        <v>423</v>
      </c>
      <c r="J35" s="90" t="s">
        <v>49</v>
      </c>
      <c r="K35" s="82" t="s">
        <v>199</v>
      </c>
      <c r="L35" s="82" t="s">
        <v>238</v>
      </c>
    </row>
    <row r="36" spans="1:12" s="28" customFormat="1" ht="204" customHeight="1" x14ac:dyDescent="0.3">
      <c r="A36" s="350"/>
      <c r="B36" s="82" t="s">
        <v>152</v>
      </c>
      <c r="C36" s="83" t="s">
        <v>421</v>
      </c>
      <c r="D36" s="81"/>
      <c r="E36" s="81" t="s">
        <v>6</v>
      </c>
      <c r="F36" s="81" t="s">
        <v>6</v>
      </c>
      <c r="G36" s="81" t="s">
        <v>6</v>
      </c>
      <c r="H36" s="81" t="s">
        <v>42</v>
      </c>
      <c r="I36" s="82" t="s">
        <v>423</v>
      </c>
      <c r="J36" s="90" t="s">
        <v>49</v>
      </c>
      <c r="K36" s="82" t="s">
        <v>200</v>
      </c>
      <c r="L36" s="82" t="s">
        <v>239</v>
      </c>
    </row>
    <row r="37" spans="1:12" s="28" customFormat="1" ht="157.5" customHeight="1" x14ac:dyDescent="0.3">
      <c r="A37" s="350"/>
      <c r="B37" s="82" t="s">
        <v>153</v>
      </c>
      <c r="C37" s="83" t="s">
        <v>421</v>
      </c>
      <c r="D37" s="81"/>
      <c r="E37" s="81" t="s">
        <v>6</v>
      </c>
      <c r="F37" s="81" t="s">
        <v>6</v>
      </c>
      <c r="G37" s="81" t="s">
        <v>3</v>
      </c>
      <c r="H37" s="81" t="s">
        <v>44</v>
      </c>
      <c r="I37" s="82" t="s">
        <v>423</v>
      </c>
      <c r="J37" s="90" t="s">
        <v>52</v>
      </c>
      <c r="K37" s="82" t="s">
        <v>194</v>
      </c>
      <c r="L37" s="82" t="s">
        <v>240</v>
      </c>
    </row>
    <row r="38" spans="1:12" s="28" customFormat="1" ht="99.75" customHeight="1" x14ac:dyDescent="0.3">
      <c r="A38" s="350"/>
      <c r="B38" s="82" t="s">
        <v>154</v>
      </c>
      <c r="C38" s="83" t="s">
        <v>421</v>
      </c>
      <c r="D38" s="81"/>
      <c r="E38" s="81" t="s">
        <v>6</v>
      </c>
      <c r="F38" s="81" t="s">
        <v>2</v>
      </c>
      <c r="G38" s="81" t="s">
        <v>3</v>
      </c>
      <c r="H38" s="81" t="s">
        <v>44</v>
      </c>
      <c r="I38" s="82" t="s">
        <v>423</v>
      </c>
      <c r="J38" s="90" t="s">
        <v>49</v>
      </c>
      <c r="K38" s="82" t="s">
        <v>194</v>
      </c>
      <c r="L38" s="82" t="s">
        <v>241</v>
      </c>
    </row>
    <row r="39" spans="1:12" s="28" customFormat="1" ht="115.5" customHeight="1" x14ac:dyDescent="0.3">
      <c r="A39" s="350"/>
      <c r="B39" s="82" t="s">
        <v>155</v>
      </c>
      <c r="C39" s="83" t="s">
        <v>421</v>
      </c>
      <c r="D39" s="81"/>
      <c r="E39" s="81" t="s">
        <v>6</v>
      </c>
      <c r="F39" s="81" t="s">
        <v>6</v>
      </c>
      <c r="G39" s="81" t="s">
        <v>3</v>
      </c>
      <c r="H39" s="81" t="s">
        <v>44</v>
      </c>
      <c r="I39" s="82" t="s">
        <v>423</v>
      </c>
      <c r="J39" s="90" t="s">
        <v>51</v>
      </c>
      <c r="K39" s="82" t="s">
        <v>201</v>
      </c>
      <c r="L39" s="150" t="s">
        <v>242</v>
      </c>
    </row>
    <row r="40" spans="1:12" s="28" customFormat="1" ht="113.25" customHeight="1" x14ac:dyDescent="0.3">
      <c r="A40" s="350"/>
      <c r="B40" s="82" t="s">
        <v>156</v>
      </c>
      <c r="C40" s="83" t="s">
        <v>421</v>
      </c>
      <c r="D40" s="81"/>
      <c r="E40" s="81" t="s">
        <v>6</v>
      </c>
      <c r="F40" s="81" t="s">
        <v>6</v>
      </c>
      <c r="G40" s="81" t="s">
        <v>3</v>
      </c>
      <c r="H40" s="81" t="s">
        <v>44</v>
      </c>
      <c r="I40" s="82" t="s">
        <v>423</v>
      </c>
      <c r="J40" s="90" t="s">
        <v>52</v>
      </c>
      <c r="K40" s="82" t="s">
        <v>202</v>
      </c>
      <c r="L40" s="82" t="s">
        <v>243</v>
      </c>
    </row>
    <row r="41" spans="1:12" ht="140.25" customHeight="1" x14ac:dyDescent="0.25">
      <c r="A41" s="198" t="s">
        <v>113</v>
      </c>
      <c r="B41" s="82" t="s">
        <v>157</v>
      </c>
      <c r="C41" s="83" t="s">
        <v>421</v>
      </c>
      <c r="D41" s="81"/>
      <c r="E41" s="81" t="s">
        <v>6</v>
      </c>
      <c r="F41" s="81" t="s">
        <v>6</v>
      </c>
      <c r="G41" s="81" t="s">
        <v>6</v>
      </c>
      <c r="H41" s="81" t="s">
        <v>42</v>
      </c>
      <c r="I41" s="82" t="s">
        <v>423</v>
      </c>
      <c r="J41" s="90" t="s">
        <v>52</v>
      </c>
      <c r="K41" s="82" t="s">
        <v>203</v>
      </c>
      <c r="L41" s="82" t="s">
        <v>244</v>
      </c>
    </row>
    <row r="42" spans="1:12" ht="139.5" customHeight="1" x14ac:dyDescent="0.25">
      <c r="A42" s="152"/>
      <c r="B42" s="82" t="s">
        <v>158</v>
      </c>
      <c r="C42" s="83" t="s">
        <v>421</v>
      </c>
      <c r="D42" s="81"/>
      <c r="E42" s="81" t="s">
        <v>6</v>
      </c>
      <c r="F42" s="81" t="s">
        <v>6</v>
      </c>
      <c r="G42" s="81" t="s">
        <v>6</v>
      </c>
      <c r="H42" s="81" t="s">
        <v>42</v>
      </c>
      <c r="I42" s="82" t="s">
        <v>423</v>
      </c>
      <c r="J42" s="90" t="s">
        <v>52</v>
      </c>
      <c r="K42" s="82" t="s">
        <v>194</v>
      </c>
      <c r="L42" s="82" t="s">
        <v>245</v>
      </c>
    </row>
    <row r="43" spans="1:12" ht="205.5" customHeight="1" x14ac:dyDescent="0.25">
      <c r="A43" s="152"/>
      <c r="B43" s="82" t="s">
        <v>159</v>
      </c>
      <c r="C43" s="83" t="s">
        <v>421</v>
      </c>
      <c r="D43" s="81"/>
      <c r="E43" s="81" t="s">
        <v>6</v>
      </c>
      <c r="F43" s="81" t="s">
        <v>6</v>
      </c>
      <c r="G43" s="81" t="s">
        <v>6</v>
      </c>
      <c r="H43" s="81" t="s">
        <v>42</v>
      </c>
      <c r="I43" s="82" t="s">
        <v>423</v>
      </c>
      <c r="J43" s="90" t="s">
        <v>52</v>
      </c>
      <c r="K43" s="82" t="s">
        <v>194</v>
      </c>
      <c r="L43" s="82" t="s">
        <v>246</v>
      </c>
    </row>
    <row r="44" spans="1:12" ht="159" customHeight="1" x14ac:dyDescent="0.25">
      <c r="A44" s="152"/>
      <c r="B44" s="82" t="s">
        <v>160</v>
      </c>
      <c r="C44" s="83" t="s">
        <v>421</v>
      </c>
      <c r="D44" s="81"/>
      <c r="E44" s="81" t="s">
        <v>6</v>
      </c>
      <c r="F44" s="81" t="s">
        <v>6</v>
      </c>
      <c r="G44" s="81" t="s">
        <v>6</v>
      </c>
      <c r="H44" s="81" t="s">
        <v>42</v>
      </c>
      <c r="I44" s="82"/>
      <c r="J44" s="90" t="s">
        <v>52</v>
      </c>
      <c r="K44" s="82" t="s">
        <v>194</v>
      </c>
      <c r="L44" s="82" t="s">
        <v>247</v>
      </c>
    </row>
    <row r="45" spans="1:12" ht="96" customHeight="1" x14ac:dyDescent="0.25">
      <c r="A45" s="152"/>
      <c r="B45" s="82" t="s">
        <v>161</v>
      </c>
      <c r="C45" s="83" t="s">
        <v>421</v>
      </c>
      <c r="D45" s="81"/>
      <c r="E45" s="81" t="s">
        <v>6</v>
      </c>
      <c r="F45" s="81" t="s">
        <v>6</v>
      </c>
      <c r="G45" s="81" t="s">
        <v>6</v>
      </c>
      <c r="H45" s="81" t="s">
        <v>42</v>
      </c>
      <c r="I45" s="82" t="s">
        <v>423</v>
      </c>
      <c r="J45" s="90" t="s">
        <v>52</v>
      </c>
      <c r="K45" s="82" t="s">
        <v>194</v>
      </c>
      <c r="L45" s="82" t="s">
        <v>248</v>
      </c>
    </row>
    <row r="46" spans="1:12" ht="183" customHeight="1" x14ac:dyDescent="0.25">
      <c r="A46" s="152"/>
      <c r="B46" s="82" t="s">
        <v>162</v>
      </c>
      <c r="C46" s="83" t="s">
        <v>421</v>
      </c>
      <c r="D46" s="81"/>
      <c r="E46" s="81" t="s">
        <v>6</v>
      </c>
      <c r="F46" s="81" t="s">
        <v>6</v>
      </c>
      <c r="G46" s="81" t="s">
        <v>2</v>
      </c>
      <c r="H46" s="81" t="s">
        <v>44</v>
      </c>
      <c r="I46" s="82" t="s">
        <v>423</v>
      </c>
      <c r="J46" s="90" t="s">
        <v>52</v>
      </c>
      <c r="K46" s="82" t="s">
        <v>194</v>
      </c>
      <c r="L46" s="82" t="s">
        <v>249</v>
      </c>
    </row>
    <row r="47" spans="1:12" ht="213" customHeight="1" x14ac:dyDescent="0.25">
      <c r="A47" s="350" t="s">
        <v>114</v>
      </c>
      <c r="B47" s="82" t="s">
        <v>163</v>
      </c>
      <c r="C47" s="83" t="s">
        <v>421</v>
      </c>
      <c r="D47" s="82"/>
      <c r="E47" s="81" t="s">
        <v>6</v>
      </c>
      <c r="F47" s="81" t="s">
        <v>6</v>
      </c>
      <c r="G47" s="81" t="s">
        <v>2</v>
      </c>
      <c r="H47" s="83" t="s">
        <v>42</v>
      </c>
      <c r="I47" s="82" t="s">
        <v>423</v>
      </c>
      <c r="J47" s="90" t="s">
        <v>52</v>
      </c>
      <c r="K47" s="82" t="s">
        <v>204</v>
      </c>
      <c r="L47" s="82" t="s">
        <v>250</v>
      </c>
    </row>
    <row r="48" spans="1:12" ht="259.5" customHeight="1" x14ac:dyDescent="0.25">
      <c r="A48" s="350"/>
      <c r="B48" s="82" t="s">
        <v>164</v>
      </c>
      <c r="C48" s="83" t="s">
        <v>421</v>
      </c>
      <c r="D48" s="81"/>
      <c r="E48" s="81" t="s">
        <v>3</v>
      </c>
      <c r="F48" s="81" t="s">
        <v>6</v>
      </c>
      <c r="G48" s="81" t="s">
        <v>6</v>
      </c>
      <c r="H48" s="83" t="s">
        <v>42</v>
      </c>
      <c r="I48" s="82" t="s">
        <v>423</v>
      </c>
      <c r="J48" s="90" t="s">
        <v>52</v>
      </c>
      <c r="K48" s="82" t="s">
        <v>194</v>
      </c>
      <c r="L48" s="82" t="s">
        <v>251</v>
      </c>
    </row>
    <row r="49" spans="1:12" ht="169.5" customHeight="1" x14ac:dyDescent="0.25">
      <c r="A49" s="133" t="s">
        <v>115</v>
      </c>
      <c r="B49" s="82" t="s">
        <v>165</v>
      </c>
      <c r="C49" s="83" t="s">
        <v>421</v>
      </c>
      <c r="D49" s="81"/>
      <c r="E49" s="81" t="s">
        <v>6</v>
      </c>
      <c r="F49" s="81" t="s">
        <v>6</v>
      </c>
      <c r="G49" s="81" t="s">
        <v>2</v>
      </c>
      <c r="H49" s="83" t="s">
        <v>43</v>
      </c>
      <c r="I49" s="82" t="s">
        <v>423</v>
      </c>
      <c r="J49" s="90" t="s">
        <v>52</v>
      </c>
      <c r="K49" s="82" t="s">
        <v>205</v>
      </c>
      <c r="L49" s="82" t="s">
        <v>252</v>
      </c>
    </row>
    <row r="50" spans="1:12" ht="111" customHeight="1" x14ac:dyDescent="0.25">
      <c r="A50" s="133"/>
      <c r="B50" s="82" t="s">
        <v>166</v>
      </c>
      <c r="C50" s="83" t="s">
        <v>421</v>
      </c>
      <c r="D50" s="81"/>
      <c r="E50" s="81" t="s">
        <v>6</v>
      </c>
      <c r="F50" s="81" t="s">
        <v>6</v>
      </c>
      <c r="G50" s="81" t="s">
        <v>6</v>
      </c>
      <c r="H50" s="83" t="s">
        <v>43</v>
      </c>
      <c r="I50" s="82" t="s">
        <v>423</v>
      </c>
      <c r="J50" s="90" t="s">
        <v>52</v>
      </c>
      <c r="K50" s="82" t="s">
        <v>206</v>
      </c>
      <c r="L50" s="150" t="s">
        <v>253</v>
      </c>
    </row>
    <row r="51" spans="1:12" ht="93" customHeight="1" x14ac:dyDescent="0.25">
      <c r="A51" s="133"/>
      <c r="B51" s="82" t="s">
        <v>167</v>
      </c>
      <c r="C51" s="83" t="s">
        <v>421</v>
      </c>
      <c r="D51" s="82"/>
      <c r="E51" s="81" t="s">
        <v>6</v>
      </c>
      <c r="F51" s="81" t="s">
        <v>6</v>
      </c>
      <c r="G51" s="81" t="s">
        <v>6</v>
      </c>
      <c r="H51" s="83" t="s">
        <v>42</v>
      </c>
      <c r="I51" s="82" t="s">
        <v>423</v>
      </c>
      <c r="J51" s="90" t="s">
        <v>52</v>
      </c>
      <c r="K51" s="82" t="s">
        <v>194</v>
      </c>
      <c r="L51" s="82" t="s">
        <v>254</v>
      </c>
    </row>
    <row r="52" spans="1:12" ht="96" customHeight="1" x14ac:dyDescent="0.25">
      <c r="A52" s="133"/>
      <c r="B52" s="82" t="s">
        <v>168</v>
      </c>
      <c r="C52" s="83" t="s">
        <v>421</v>
      </c>
      <c r="D52" s="82"/>
      <c r="E52" s="81" t="s">
        <v>6</v>
      </c>
      <c r="F52" s="81" t="s">
        <v>6</v>
      </c>
      <c r="G52" s="81" t="s">
        <v>2</v>
      </c>
      <c r="H52" s="83" t="s">
        <v>42</v>
      </c>
      <c r="I52" s="82" t="s">
        <v>423</v>
      </c>
      <c r="J52" s="90" t="s">
        <v>52</v>
      </c>
      <c r="K52" s="82" t="s">
        <v>194</v>
      </c>
      <c r="L52" s="82" t="s">
        <v>255</v>
      </c>
    </row>
    <row r="53" spans="1:12" ht="106.5" customHeight="1" x14ac:dyDescent="0.25">
      <c r="A53" s="133"/>
      <c r="B53" s="82" t="s">
        <v>169</v>
      </c>
      <c r="C53" s="83" t="s">
        <v>421</v>
      </c>
      <c r="D53" s="82"/>
      <c r="E53" s="81" t="s">
        <v>6</v>
      </c>
      <c r="F53" s="81" t="s">
        <v>6</v>
      </c>
      <c r="G53" s="81" t="s">
        <v>2</v>
      </c>
      <c r="H53" s="83" t="s">
        <v>42</v>
      </c>
      <c r="I53" s="82" t="s">
        <v>423</v>
      </c>
      <c r="J53" s="90" t="s">
        <v>52</v>
      </c>
      <c r="K53" s="82" t="s">
        <v>207</v>
      </c>
      <c r="L53" s="82" t="s">
        <v>256</v>
      </c>
    </row>
    <row r="54" spans="1:12" ht="193.5" customHeight="1" x14ac:dyDescent="0.25">
      <c r="A54" s="133"/>
      <c r="B54" s="82" t="s">
        <v>170</v>
      </c>
      <c r="C54" s="83" t="s">
        <v>421</v>
      </c>
      <c r="D54" s="82"/>
      <c r="E54" s="81" t="s">
        <v>6</v>
      </c>
      <c r="F54" s="81" t="s">
        <v>6</v>
      </c>
      <c r="G54" s="81" t="s">
        <v>2</v>
      </c>
      <c r="H54" s="83" t="s">
        <v>42</v>
      </c>
      <c r="I54" s="82" t="s">
        <v>423</v>
      </c>
      <c r="J54" s="90" t="s">
        <v>51</v>
      </c>
      <c r="K54" s="82" t="s">
        <v>208</v>
      </c>
      <c r="L54" s="82" t="s">
        <v>379</v>
      </c>
    </row>
    <row r="55" spans="1:12" ht="86.4" x14ac:dyDescent="0.25">
      <c r="A55" s="133"/>
      <c r="B55" s="82" t="s">
        <v>171</v>
      </c>
      <c r="C55" s="83" t="s">
        <v>421</v>
      </c>
      <c r="D55" s="81"/>
      <c r="E55" s="81" t="s">
        <v>2</v>
      </c>
      <c r="F55" s="81" t="s">
        <v>6</v>
      </c>
      <c r="G55" s="81" t="s">
        <v>6</v>
      </c>
      <c r="H55" s="83" t="s">
        <v>42</v>
      </c>
      <c r="I55" s="82" t="s">
        <v>423</v>
      </c>
      <c r="J55" s="90" t="s">
        <v>51</v>
      </c>
      <c r="K55" s="82" t="s">
        <v>208</v>
      </c>
      <c r="L55" s="82" t="s">
        <v>257</v>
      </c>
    </row>
    <row r="56" spans="1:12" ht="259.2" x14ac:dyDescent="0.25">
      <c r="A56" s="347" t="s">
        <v>116</v>
      </c>
      <c r="B56" s="82" t="s">
        <v>440</v>
      </c>
      <c r="C56" s="83" t="s">
        <v>421</v>
      </c>
      <c r="D56" s="82"/>
      <c r="E56" s="81" t="s">
        <v>6</v>
      </c>
      <c r="F56" s="81" t="s">
        <v>6</v>
      </c>
      <c r="G56" s="81" t="s">
        <v>6</v>
      </c>
      <c r="H56" s="83" t="s">
        <v>42</v>
      </c>
      <c r="I56" s="82" t="s">
        <v>445</v>
      </c>
      <c r="J56" s="90" t="s">
        <v>51</v>
      </c>
      <c r="K56" s="82" t="s">
        <v>208</v>
      </c>
      <c r="L56" s="82" t="s">
        <v>258</v>
      </c>
    </row>
    <row r="57" spans="1:12" ht="202.5" customHeight="1" x14ac:dyDescent="0.25">
      <c r="A57" s="348"/>
      <c r="B57" s="82" t="s">
        <v>444</v>
      </c>
      <c r="C57" s="83" t="s">
        <v>421</v>
      </c>
      <c r="D57" s="84"/>
      <c r="E57" s="81" t="s">
        <v>6</v>
      </c>
      <c r="F57" s="81" t="s">
        <v>6</v>
      </c>
      <c r="G57" s="81" t="s">
        <v>6</v>
      </c>
      <c r="H57" s="83" t="s">
        <v>42</v>
      </c>
      <c r="I57" s="82" t="s">
        <v>446</v>
      </c>
      <c r="J57" s="90" t="s">
        <v>51</v>
      </c>
      <c r="K57" s="151" t="s">
        <v>208</v>
      </c>
      <c r="L57" s="82" t="s">
        <v>442</v>
      </c>
    </row>
    <row r="58" spans="1:12" ht="140.25" customHeight="1" x14ac:dyDescent="0.25">
      <c r="A58" s="133" t="s">
        <v>117</v>
      </c>
      <c r="B58" s="82" t="s">
        <v>173</v>
      </c>
      <c r="C58" s="83" t="s">
        <v>421</v>
      </c>
      <c r="D58" s="84"/>
      <c r="E58" s="81" t="s">
        <v>6</v>
      </c>
      <c r="F58" s="81" t="s">
        <v>6</v>
      </c>
      <c r="G58" s="81" t="s">
        <v>6</v>
      </c>
      <c r="H58" s="83" t="s">
        <v>42</v>
      </c>
      <c r="I58" s="82" t="s">
        <v>423</v>
      </c>
      <c r="J58" s="90" t="s">
        <v>52</v>
      </c>
      <c r="K58" s="82" t="s">
        <v>209</v>
      </c>
      <c r="L58" s="82" t="s">
        <v>259</v>
      </c>
    </row>
    <row r="59" spans="1:12" ht="125.25" customHeight="1" x14ac:dyDescent="0.25">
      <c r="A59" s="133"/>
      <c r="B59" s="82" t="s">
        <v>174</v>
      </c>
      <c r="C59" s="83" t="s">
        <v>421</v>
      </c>
      <c r="D59" s="84"/>
      <c r="E59" s="81" t="s">
        <v>6</v>
      </c>
      <c r="F59" s="81" t="s">
        <v>6</v>
      </c>
      <c r="G59" s="81" t="s">
        <v>6</v>
      </c>
      <c r="H59" s="83" t="s">
        <v>42</v>
      </c>
      <c r="I59" s="82" t="s">
        <v>423</v>
      </c>
      <c r="J59" s="90" t="s">
        <v>51</v>
      </c>
      <c r="K59" s="82" t="s">
        <v>210</v>
      </c>
      <c r="L59" s="82" t="s">
        <v>210</v>
      </c>
    </row>
    <row r="60" spans="1:12" ht="86.4" x14ac:dyDescent="0.25">
      <c r="A60" s="133" t="s">
        <v>118</v>
      </c>
      <c r="B60" s="82" t="s">
        <v>175</v>
      </c>
      <c r="C60" s="83" t="s">
        <v>421</v>
      </c>
      <c r="D60" s="82"/>
      <c r="E60" s="81" t="s">
        <v>2</v>
      </c>
      <c r="F60" s="81" t="s">
        <v>6</v>
      </c>
      <c r="G60" s="81" t="s">
        <v>6</v>
      </c>
      <c r="H60" s="83" t="s">
        <v>44</v>
      </c>
      <c r="I60" s="82" t="s">
        <v>422</v>
      </c>
      <c r="J60" s="90" t="s">
        <v>51</v>
      </c>
      <c r="K60" s="82" t="s">
        <v>211</v>
      </c>
      <c r="L60" s="82" t="s">
        <v>260</v>
      </c>
    </row>
  </sheetData>
  <sheetProtection formatColumns="0" formatRows="0"/>
  <mergeCells count="10">
    <mergeCell ref="A56:A57"/>
    <mergeCell ref="K1:L1"/>
    <mergeCell ref="A47:A48"/>
    <mergeCell ref="A1:I1"/>
    <mergeCell ref="A7:A8"/>
    <mergeCell ref="A9:A13"/>
    <mergeCell ref="L15:L16"/>
    <mergeCell ref="A18:A20"/>
    <mergeCell ref="A29:A32"/>
    <mergeCell ref="A33:A40"/>
  </mergeCells>
  <conditionalFormatting sqref="E42:G42 E16:E41 F18:G41">
    <cfRule type="containsText" dxfId="662" priority="909" operator="containsText" text="Not Achieved">
      <formula>NOT(ISERROR(SEARCH("Not Achieved",E16)))</formula>
    </cfRule>
    <cfRule type="containsText" dxfId="661" priority="910" operator="containsText" text="Partially Achieved">
      <formula>NOT(ISERROR(SEARCH("Partially Achieved",E16)))</formula>
    </cfRule>
    <cfRule type="containsText" dxfId="660" priority="911" operator="containsText" text="Fully Achieved">
      <formula>NOT(ISERROR(SEARCH("Fully Achieved",E16)))</formula>
    </cfRule>
    <cfRule type="containsText" dxfId="659" priority="912" operator="containsText" text="N/A">
      <formula>NOT(ISERROR(SEARCH("N/A",E16)))</formula>
    </cfRule>
  </conditionalFormatting>
  <conditionalFormatting sqref="F16:F17">
    <cfRule type="containsText" dxfId="658" priority="905" operator="containsText" text="N/A">
      <formula>NOT(ISERROR(SEARCH("N/A",F16)))</formula>
    </cfRule>
    <cfRule type="containsText" dxfId="657" priority="906" operator="containsText" text="Not">
      <formula>NOT(ISERROR(SEARCH("Not",F16)))</formula>
    </cfRule>
    <cfRule type="containsText" dxfId="656" priority="907" operator="containsText" text="Partially">
      <formula>NOT(ISERROR(SEARCH("Partially",F16)))</formula>
    </cfRule>
    <cfRule type="containsText" dxfId="655" priority="908" operator="containsText" text="Fully Achieved">
      <formula>NOT(ISERROR(SEARCH("Fully Achieved",F16)))</formula>
    </cfRule>
  </conditionalFormatting>
  <conditionalFormatting sqref="G16:H17 H18:H46">
    <cfRule type="containsText" dxfId="654" priority="901" operator="containsText" text="N/A">
      <formula>NOT(ISERROR(SEARCH("N/A",G16)))</formula>
    </cfRule>
    <cfRule type="containsText" dxfId="653" priority="902" operator="containsText" text="Not">
      <formula>NOT(ISERROR(SEARCH("Not",G16)))</formula>
    </cfRule>
    <cfRule type="containsText" dxfId="652" priority="903" operator="containsText" text="Partially">
      <formula>NOT(ISERROR(SEARCH("Partially",G16)))</formula>
    </cfRule>
    <cfRule type="containsText" dxfId="651" priority="904" operator="containsText" text="Fully">
      <formula>NOT(ISERROR(SEARCH("Fully",G16)))</formula>
    </cfRule>
  </conditionalFormatting>
  <conditionalFormatting sqref="C3:H3 C4:C60 I58 J55:J60 H54:H60">
    <cfRule type="containsText" dxfId="650" priority="837" operator="containsText" text="N/A">
      <formula>NOT(ISERROR(SEARCH("N/A",C3)))</formula>
    </cfRule>
    <cfRule type="containsText" dxfId="649" priority="838" operator="containsText" text="Fully Achieved">
      <formula>NOT(ISERROR(SEARCH("Fully Achieved",C3)))</formula>
    </cfRule>
    <cfRule type="containsText" dxfId="648" priority="839" operator="containsText" text="Partially Achieved">
      <formula>NOT(ISERROR(SEARCH("Partially Achieved",C3)))</formula>
    </cfRule>
    <cfRule type="containsText" dxfId="647" priority="840" operator="containsText" text="Not Achieved">
      <formula>NOT(ISERROR(SEARCH("Not Achieved",C3)))</formula>
    </cfRule>
  </conditionalFormatting>
  <conditionalFormatting sqref="D4:H4">
    <cfRule type="containsText" dxfId="646" priority="833" operator="containsText" text="N/A">
      <formula>NOT(ISERROR(SEARCH("N/A",D4)))</formula>
    </cfRule>
    <cfRule type="containsText" dxfId="645" priority="834" operator="containsText" text="Fully Achieved">
      <formula>NOT(ISERROR(SEARCH("Fully Achieved",D4)))</formula>
    </cfRule>
    <cfRule type="containsText" dxfId="644" priority="835" operator="containsText" text="Partially Achieved">
      <formula>NOT(ISERROR(SEARCH("Partially Achieved",D4)))</formula>
    </cfRule>
    <cfRule type="containsText" dxfId="643" priority="836" operator="containsText" text="Not Achieved">
      <formula>NOT(ISERROR(SEARCH("Not Achieved",D4)))</formula>
    </cfRule>
  </conditionalFormatting>
  <conditionalFormatting sqref="D5:H5">
    <cfRule type="containsText" dxfId="642" priority="829" operator="containsText" text="N/A">
      <formula>NOT(ISERROR(SEARCH("N/A",D5)))</formula>
    </cfRule>
    <cfRule type="containsText" dxfId="641" priority="830" operator="containsText" text="Fully Achieved">
      <formula>NOT(ISERROR(SEARCH("Fully Achieved",D5)))</formula>
    </cfRule>
    <cfRule type="containsText" dxfId="640" priority="831" operator="containsText" text="Partially Achieved">
      <formula>NOT(ISERROR(SEARCH("Partially Achieved",D5)))</formula>
    </cfRule>
    <cfRule type="containsText" dxfId="639" priority="832" operator="containsText" text="Not Achieved">
      <formula>NOT(ISERROR(SEARCH("Not Achieved",D5)))</formula>
    </cfRule>
  </conditionalFormatting>
  <conditionalFormatting sqref="D6:H6">
    <cfRule type="containsText" dxfId="638" priority="825" operator="containsText" text="N/A">
      <formula>NOT(ISERROR(SEARCH("N/A",D6)))</formula>
    </cfRule>
    <cfRule type="containsText" dxfId="637" priority="826" operator="containsText" text="Fully Achieved">
      <formula>NOT(ISERROR(SEARCH("Fully Achieved",D6)))</formula>
    </cfRule>
    <cfRule type="containsText" dxfId="636" priority="827" operator="containsText" text="Partially Achieved">
      <formula>NOT(ISERROR(SEARCH("Partially Achieved",D6)))</formula>
    </cfRule>
    <cfRule type="containsText" dxfId="635" priority="828" operator="containsText" text="Not Achieved">
      <formula>NOT(ISERROR(SEARCH("Not Achieved",D6)))</formula>
    </cfRule>
  </conditionalFormatting>
  <conditionalFormatting sqref="D7:H7">
    <cfRule type="containsText" dxfId="634" priority="821" operator="containsText" text="N/A">
      <formula>NOT(ISERROR(SEARCH("N/A",D7)))</formula>
    </cfRule>
    <cfRule type="containsText" dxfId="633" priority="822" operator="containsText" text="Fully Achieved">
      <formula>NOT(ISERROR(SEARCH("Fully Achieved",D7)))</formula>
    </cfRule>
    <cfRule type="containsText" dxfId="632" priority="823" operator="containsText" text="Partially Achieved">
      <formula>NOT(ISERROR(SEARCH("Partially Achieved",D7)))</formula>
    </cfRule>
    <cfRule type="containsText" dxfId="631" priority="824" operator="containsText" text="Not Achieved">
      <formula>NOT(ISERROR(SEARCH("Not Achieved",D7)))</formula>
    </cfRule>
  </conditionalFormatting>
  <conditionalFormatting sqref="D8:H8">
    <cfRule type="containsText" dxfId="630" priority="817" operator="containsText" text="N/A">
      <formula>NOT(ISERROR(SEARCH("N/A",D8)))</formula>
    </cfRule>
    <cfRule type="containsText" dxfId="629" priority="818" operator="containsText" text="Fully Achieved">
      <formula>NOT(ISERROR(SEARCH("Fully Achieved",D8)))</formula>
    </cfRule>
    <cfRule type="containsText" dxfId="628" priority="819" operator="containsText" text="Partially Achieved">
      <formula>NOT(ISERROR(SEARCH("Partially Achieved",D8)))</formula>
    </cfRule>
    <cfRule type="containsText" dxfId="627" priority="820" operator="containsText" text="Not Achieved">
      <formula>NOT(ISERROR(SEARCH("Not Achieved",D8)))</formula>
    </cfRule>
  </conditionalFormatting>
  <conditionalFormatting sqref="D9:H9">
    <cfRule type="containsText" dxfId="626" priority="813" operator="containsText" text="N/A">
      <formula>NOT(ISERROR(SEARCH("N/A",D9)))</formula>
    </cfRule>
    <cfRule type="containsText" dxfId="625" priority="814" operator="containsText" text="Fully Achieved">
      <formula>NOT(ISERROR(SEARCH("Fully Achieved",D9)))</formula>
    </cfRule>
    <cfRule type="containsText" dxfId="624" priority="815" operator="containsText" text="Partially Achieved">
      <formula>NOT(ISERROR(SEARCH("Partially Achieved",D9)))</formula>
    </cfRule>
    <cfRule type="containsText" dxfId="623" priority="816" operator="containsText" text="Not Achieved">
      <formula>NOT(ISERROR(SEARCH("Not Achieved",D9)))</formula>
    </cfRule>
  </conditionalFormatting>
  <conditionalFormatting sqref="D10:H10">
    <cfRule type="containsText" dxfId="622" priority="809" operator="containsText" text="N/A">
      <formula>NOT(ISERROR(SEARCH("N/A",D10)))</formula>
    </cfRule>
    <cfRule type="containsText" dxfId="621" priority="810" operator="containsText" text="Fully Achieved">
      <formula>NOT(ISERROR(SEARCH("Fully Achieved",D10)))</formula>
    </cfRule>
    <cfRule type="containsText" dxfId="620" priority="811" operator="containsText" text="Partially Achieved">
      <formula>NOT(ISERROR(SEARCH("Partially Achieved",D10)))</formula>
    </cfRule>
    <cfRule type="containsText" dxfId="619" priority="812" operator="containsText" text="Not Achieved">
      <formula>NOT(ISERROR(SEARCH("Not Achieved",D10)))</formula>
    </cfRule>
  </conditionalFormatting>
  <conditionalFormatting sqref="D11:H11">
    <cfRule type="containsText" dxfId="618" priority="805" operator="containsText" text="N/A">
      <formula>NOT(ISERROR(SEARCH("N/A",D11)))</formula>
    </cfRule>
    <cfRule type="containsText" dxfId="617" priority="806" operator="containsText" text="Fully Achieved">
      <formula>NOT(ISERROR(SEARCH("Fully Achieved",D11)))</formula>
    </cfRule>
    <cfRule type="containsText" dxfId="616" priority="807" operator="containsText" text="Partially Achieved">
      <formula>NOT(ISERROR(SEARCH("Partially Achieved",D11)))</formula>
    </cfRule>
    <cfRule type="containsText" dxfId="615" priority="808" operator="containsText" text="Not Achieved">
      <formula>NOT(ISERROR(SEARCH("Not Achieved",D11)))</formula>
    </cfRule>
  </conditionalFormatting>
  <conditionalFormatting sqref="D12:H12">
    <cfRule type="containsText" dxfId="614" priority="801" operator="containsText" text="N/A">
      <formula>NOT(ISERROR(SEARCH("N/A",D12)))</formula>
    </cfRule>
    <cfRule type="containsText" dxfId="613" priority="802" operator="containsText" text="Fully Achieved">
      <formula>NOT(ISERROR(SEARCH("Fully Achieved",D12)))</formula>
    </cfRule>
    <cfRule type="containsText" dxfId="612" priority="803" operator="containsText" text="Partially Achieved">
      <formula>NOT(ISERROR(SEARCH("Partially Achieved",D12)))</formula>
    </cfRule>
    <cfRule type="containsText" dxfId="611" priority="804" operator="containsText" text="Not Achieved">
      <formula>NOT(ISERROR(SEARCH("Not Achieved",D12)))</formula>
    </cfRule>
  </conditionalFormatting>
  <conditionalFormatting sqref="D13:H13">
    <cfRule type="containsText" dxfId="610" priority="797" operator="containsText" text="N/A">
      <formula>NOT(ISERROR(SEARCH("N/A",D13)))</formula>
    </cfRule>
    <cfRule type="containsText" dxfId="609" priority="798" operator="containsText" text="Fully Achieved">
      <formula>NOT(ISERROR(SEARCH("Fully Achieved",D13)))</formula>
    </cfRule>
    <cfRule type="containsText" dxfId="608" priority="799" operator="containsText" text="Partially Achieved">
      <formula>NOT(ISERROR(SEARCH("Partially Achieved",D13)))</formula>
    </cfRule>
    <cfRule type="containsText" dxfId="607" priority="800" operator="containsText" text="Not Achieved">
      <formula>NOT(ISERROR(SEARCH("Not Achieved",D13)))</formula>
    </cfRule>
  </conditionalFormatting>
  <conditionalFormatting sqref="D14:H14">
    <cfRule type="containsText" dxfId="606" priority="793" operator="containsText" text="N/A">
      <formula>NOT(ISERROR(SEARCH("N/A",D14)))</formula>
    </cfRule>
    <cfRule type="containsText" dxfId="605" priority="794" operator="containsText" text="Fully Achieved">
      <formula>NOT(ISERROR(SEARCH("Fully Achieved",D14)))</formula>
    </cfRule>
    <cfRule type="containsText" dxfId="604" priority="795" operator="containsText" text="Partially Achieved">
      <formula>NOT(ISERROR(SEARCH("Partially Achieved",D14)))</formula>
    </cfRule>
    <cfRule type="containsText" dxfId="603" priority="796" operator="containsText" text="Not Achieved">
      <formula>NOT(ISERROR(SEARCH("Not Achieved",D14)))</formula>
    </cfRule>
  </conditionalFormatting>
  <conditionalFormatting sqref="D15:H15">
    <cfRule type="containsText" dxfId="602" priority="789" operator="containsText" text="N/A">
      <formula>NOT(ISERROR(SEARCH("N/A",D15)))</formula>
    </cfRule>
    <cfRule type="containsText" dxfId="601" priority="790" operator="containsText" text="Fully Achieved">
      <formula>NOT(ISERROR(SEARCH("Fully Achieved",D15)))</formula>
    </cfRule>
    <cfRule type="containsText" dxfId="600" priority="791" operator="containsText" text="Partially Achieved">
      <formula>NOT(ISERROR(SEARCH("Partially Achieved",D15)))</formula>
    </cfRule>
    <cfRule type="containsText" dxfId="599" priority="792" operator="containsText" text="Not Achieved">
      <formula>NOT(ISERROR(SEARCH("Not Achieved",D15)))</formula>
    </cfRule>
  </conditionalFormatting>
  <conditionalFormatting sqref="I18">
    <cfRule type="containsText" dxfId="598" priority="757" operator="containsText" text="N/A">
      <formula>NOT(ISERROR(SEARCH("N/A",I18)))</formula>
    </cfRule>
    <cfRule type="containsText" dxfId="597" priority="758" operator="containsText" text="Fully Achieved">
      <formula>NOT(ISERROR(SEARCH("Fully Achieved",I18)))</formula>
    </cfRule>
    <cfRule type="containsText" dxfId="596" priority="759" operator="containsText" text="Partially Achieved">
      <formula>NOT(ISERROR(SEARCH("Partially Achieved",I18)))</formula>
    </cfRule>
    <cfRule type="containsText" dxfId="595" priority="760" operator="containsText" text="Not Achieved">
      <formula>NOT(ISERROR(SEARCH("Not Achieved",I18)))</formula>
    </cfRule>
  </conditionalFormatting>
  <conditionalFormatting sqref="I21">
    <cfRule type="containsText" dxfId="594" priority="753" operator="containsText" text="N/A">
      <formula>NOT(ISERROR(SEARCH("N/A",I21)))</formula>
    </cfRule>
    <cfRule type="containsText" dxfId="593" priority="754" operator="containsText" text="Fully Achieved">
      <formula>NOT(ISERROR(SEARCH("Fully Achieved",I21)))</formula>
    </cfRule>
    <cfRule type="containsText" dxfId="592" priority="755" operator="containsText" text="Partially Achieved">
      <formula>NOT(ISERROR(SEARCH("Partially Achieved",I21)))</formula>
    </cfRule>
    <cfRule type="containsText" dxfId="591" priority="756" operator="containsText" text="Not Achieved">
      <formula>NOT(ISERROR(SEARCH("Not Achieved",I21)))</formula>
    </cfRule>
  </conditionalFormatting>
  <conditionalFormatting sqref="I23">
    <cfRule type="containsText" dxfId="590" priority="749" operator="containsText" text="N/A">
      <formula>NOT(ISERROR(SEARCH("N/A",I23)))</formula>
    </cfRule>
    <cfRule type="containsText" dxfId="589" priority="750" operator="containsText" text="Fully Achieved">
      <formula>NOT(ISERROR(SEARCH("Fully Achieved",I23)))</formula>
    </cfRule>
    <cfRule type="containsText" dxfId="588" priority="751" operator="containsText" text="Partially Achieved">
      <formula>NOT(ISERROR(SEARCH("Partially Achieved",I23)))</formula>
    </cfRule>
    <cfRule type="containsText" dxfId="587" priority="752" operator="containsText" text="Not Achieved">
      <formula>NOT(ISERROR(SEARCH("Not Achieved",I23)))</formula>
    </cfRule>
  </conditionalFormatting>
  <conditionalFormatting sqref="I26">
    <cfRule type="containsText" dxfId="586" priority="745" operator="containsText" text="N/A">
      <formula>NOT(ISERROR(SEARCH("N/A",I26)))</formula>
    </cfRule>
    <cfRule type="containsText" dxfId="585" priority="746" operator="containsText" text="Fully Achieved">
      <formula>NOT(ISERROR(SEARCH("Fully Achieved",I26)))</formula>
    </cfRule>
    <cfRule type="containsText" dxfId="584" priority="747" operator="containsText" text="Partially Achieved">
      <formula>NOT(ISERROR(SEARCH("Partially Achieved",I26)))</formula>
    </cfRule>
    <cfRule type="containsText" dxfId="583" priority="748" operator="containsText" text="Not Achieved">
      <formula>NOT(ISERROR(SEARCH("Not Achieved",I26)))</formula>
    </cfRule>
  </conditionalFormatting>
  <conditionalFormatting sqref="I28">
    <cfRule type="containsText" dxfId="582" priority="741" operator="containsText" text="N/A">
      <formula>NOT(ISERROR(SEARCH("N/A",I28)))</formula>
    </cfRule>
    <cfRule type="containsText" dxfId="581" priority="742" operator="containsText" text="Fully Achieved">
      <formula>NOT(ISERROR(SEARCH("Fully Achieved",I28)))</formula>
    </cfRule>
    <cfRule type="containsText" dxfId="580" priority="743" operator="containsText" text="Partially Achieved">
      <formula>NOT(ISERROR(SEARCH("Partially Achieved",I28)))</formula>
    </cfRule>
    <cfRule type="containsText" dxfId="579" priority="744" operator="containsText" text="Not Achieved">
      <formula>NOT(ISERROR(SEARCH("Not Achieved",I28)))</formula>
    </cfRule>
  </conditionalFormatting>
  <conditionalFormatting sqref="I30">
    <cfRule type="containsText" dxfId="578" priority="737" operator="containsText" text="N/A">
      <formula>NOT(ISERROR(SEARCH("N/A",I30)))</formula>
    </cfRule>
    <cfRule type="containsText" dxfId="577" priority="738" operator="containsText" text="Fully Achieved">
      <formula>NOT(ISERROR(SEARCH("Fully Achieved",I30)))</formula>
    </cfRule>
    <cfRule type="containsText" dxfId="576" priority="739" operator="containsText" text="Partially Achieved">
      <formula>NOT(ISERROR(SEARCH("Partially Achieved",I30)))</formula>
    </cfRule>
    <cfRule type="containsText" dxfId="575" priority="740" operator="containsText" text="Not Achieved">
      <formula>NOT(ISERROR(SEARCH("Not Achieved",I30)))</formula>
    </cfRule>
  </conditionalFormatting>
  <conditionalFormatting sqref="I32">
    <cfRule type="containsText" dxfId="574" priority="733" operator="containsText" text="N/A">
      <formula>NOT(ISERROR(SEARCH("N/A",I32)))</formula>
    </cfRule>
    <cfRule type="containsText" dxfId="573" priority="734" operator="containsText" text="Fully Achieved">
      <formula>NOT(ISERROR(SEARCH("Fully Achieved",I32)))</formula>
    </cfRule>
    <cfRule type="containsText" dxfId="572" priority="735" operator="containsText" text="Partially Achieved">
      <formula>NOT(ISERROR(SEARCH("Partially Achieved",I32)))</formula>
    </cfRule>
    <cfRule type="containsText" dxfId="571" priority="736" operator="containsText" text="Not Achieved">
      <formula>NOT(ISERROR(SEARCH("Not Achieved",I32)))</formula>
    </cfRule>
  </conditionalFormatting>
  <conditionalFormatting sqref="I34:I35">
    <cfRule type="containsText" dxfId="570" priority="729" operator="containsText" text="N/A">
      <formula>NOT(ISERROR(SEARCH("N/A",I34)))</formula>
    </cfRule>
    <cfRule type="containsText" dxfId="569" priority="730" operator="containsText" text="Fully Achieved">
      <formula>NOT(ISERROR(SEARCH("Fully Achieved",I34)))</formula>
    </cfRule>
    <cfRule type="containsText" dxfId="568" priority="731" operator="containsText" text="Partially Achieved">
      <formula>NOT(ISERROR(SEARCH("Partially Achieved",I34)))</formula>
    </cfRule>
    <cfRule type="containsText" dxfId="567" priority="732" operator="containsText" text="Not Achieved">
      <formula>NOT(ISERROR(SEARCH("Not Achieved",I34)))</formula>
    </cfRule>
  </conditionalFormatting>
  <conditionalFormatting sqref="I36:I37">
    <cfRule type="containsText" dxfId="566" priority="725" operator="containsText" text="N/A">
      <formula>NOT(ISERROR(SEARCH("N/A",I36)))</formula>
    </cfRule>
    <cfRule type="containsText" dxfId="565" priority="726" operator="containsText" text="Fully Achieved">
      <formula>NOT(ISERROR(SEARCH("Fully Achieved",I36)))</formula>
    </cfRule>
    <cfRule type="containsText" dxfId="564" priority="727" operator="containsText" text="Partially Achieved">
      <formula>NOT(ISERROR(SEARCH("Partially Achieved",I36)))</formula>
    </cfRule>
    <cfRule type="containsText" dxfId="563" priority="728" operator="containsText" text="Not Achieved">
      <formula>NOT(ISERROR(SEARCH("Not Achieved",I36)))</formula>
    </cfRule>
  </conditionalFormatting>
  <conditionalFormatting sqref="I38">
    <cfRule type="containsText" dxfId="562" priority="721" operator="containsText" text="N/A">
      <formula>NOT(ISERROR(SEARCH("N/A",I38)))</formula>
    </cfRule>
    <cfRule type="containsText" dxfId="561" priority="722" operator="containsText" text="Fully Achieved">
      <formula>NOT(ISERROR(SEARCH("Fully Achieved",I38)))</formula>
    </cfRule>
    <cfRule type="containsText" dxfId="560" priority="723" operator="containsText" text="Partially Achieved">
      <formula>NOT(ISERROR(SEARCH("Partially Achieved",I38)))</formula>
    </cfRule>
    <cfRule type="containsText" dxfId="559" priority="724" operator="containsText" text="Not Achieved">
      <formula>NOT(ISERROR(SEARCH("Not Achieved",I38)))</formula>
    </cfRule>
  </conditionalFormatting>
  <conditionalFormatting sqref="I39">
    <cfRule type="containsText" dxfId="558" priority="717" operator="containsText" text="N/A">
      <formula>NOT(ISERROR(SEARCH("N/A",I39)))</formula>
    </cfRule>
    <cfRule type="containsText" dxfId="557" priority="718" operator="containsText" text="Fully Achieved">
      <formula>NOT(ISERROR(SEARCH("Fully Achieved",I39)))</formula>
    </cfRule>
    <cfRule type="containsText" dxfId="556" priority="719" operator="containsText" text="Partially Achieved">
      <formula>NOT(ISERROR(SEARCH("Partially Achieved",I39)))</formula>
    </cfRule>
    <cfRule type="containsText" dxfId="555" priority="720" operator="containsText" text="Not Achieved">
      <formula>NOT(ISERROR(SEARCH("Not Achieved",I39)))</formula>
    </cfRule>
  </conditionalFormatting>
  <conditionalFormatting sqref="I40">
    <cfRule type="containsText" dxfId="554" priority="713" operator="containsText" text="N/A">
      <formula>NOT(ISERROR(SEARCH("N/A",I40)))</formula>
    </cfRule>
    <cfRule type="containsText" dxfId="553" priority="714" operator="containsText" text="Fully Achieved">
      <formula>NOT(ISERROR(SEARCH("Fully Achieved",I40)))</formula>
    </cfRule>
    <cfRule type="containsText" dxfId="552" priority="715" operator="containsText" text="Partially Achieved">
      <formula>NOT(ISERROR(SEARCH("Partially Achieved",I40)))</formula>
    </cfRule>
    <cfRule type="containsText" dxfId="551" priority="716" operator="containsText" text="Not Achieved">
      <formula>NOT(ISERROR(SEARCH("Not Achieved",I40)))</formula>
    </cfRule>
  </conditionalFormatting>
  <conditionalFormatting sqref="I41">
    <cfRule type="containsText" dxfId="550" priority="709" operator="containsText" text="N/A">
      <formula>NOT(ISERROR(SEARCH("N/A",I41)))</formula>
    </cfRule>
    <cfRule type="containsText" dxfId="549" priority="710" operator="containsText" text="Fully Achieved">
      <formula>NOT(ISERROR(SEARCH("Fully Achieved",I41)))</formula>
    </cfRule>
    <cfRule type="containsText" dxfId="548" priority="711" operator="containsText" text="Partially Achieved">
      <formula>NOT(ISERROR(SEARCH("Partially Achieved",I41)))</formula>
    </cfRule>
    <cfRule type="containsText" dxfId="547" priority="712" operator="containsText" text="Not Achieved">
      <formula>NOT(ISERROR(SEARCH("Not Achieved",I41)))</formula>
    </cfRule>
  </conditionalFormatting>
  <conditionalFormatting sqref="I50">
    <cfRule type="containsText" dxfId="546" priority="681" operator="containsText" text="N/A">
      <formula>NOT(ISERROR(SEARCH("N/A",I50)))</formula>
    </cfRule>
    <cfRule type="containsText" dxfId="545" priority="682" operator="containsText" text="Fully Achieved">
      <formula>NOT(ISERROR(SEARCH("Fully Achieved",I50)))</formula>
    </cfRule>
    <cfRule type="containsText" dxfId="544" priority="683" operator="containsText" text="Partially Achieved">
      <formula>NOT(ISERROR(SEARCH("Partially Achieved",I50)))</formula>
    </cfRule>
    <cfRule type="containsText" dxfId="543" priority="684" operator="containsText" text="Not Achieved">
      <formula>NOT(ISERROR(SEARCH("Not Achieved",I50)))</formula>
    </cfRule>
  </conditionalFormatting>
  <conditionalFormatting sqref="I51">
    <cfRule type="containsText" dxfId="542" priority="677" operator="containsText" text="N/A">
      <formula>NOT(ISERROR(SEARCH("N/A",I51)))</formula>
    </cfRule>
    <cfRule type="containsText" dxfId="541" priority="678" operator="containsText" text="Fully Achieved">
      <formula>NOT(ISERROR(SEARCH("Fully Achieved",I51)))</formula>
    </cfRule>
    <cfRule type="containsText" dxfId="540" priority="679" operator="containsText" text="Partially Achieved">
      <formula>NOT(ISERROR(SEARCH("Partially Achieved",I51)))</formula>
    </cfRule>
    <cfRule type="containsText" dxfId="539" priority="680" operator="containsText" text="Not Achieved">
      <formula>NOT(ISERROR(SEARCH("Not Achieved",I51)))</formula>
    </cfRule>
  </conditionalFormatting>
  <conditionalFormatting sqref="I52">
    <cfRule type="containsText" dxfId="538" priority="673" operator="containsText" text="N/A">
      <formula>NOT(ISERROR(SEARCH("N/A",I52)))</formula>
    </cfRule>
    <cfRule type="containsText" dxfId="537" priority="674" operator="containsText" text="Fully Achieved">
      <formula>NOT(ISERROR(SEARCH("Fully Achieved",I52)))</formula>
    </cfRule>
    <cfRule type="containsText" dxfId="536" priority="675" operator="containsText" text="Partially Achieved">
      <formula>NOT(ISERROR(SEARCH("Partially Achieved",I52)))</formula>
    </cfRule>
    <cfRule type="containsText" dxfId="535" priority="676" operator="containsText" text="Not Achieved">
      <formula>NOT(ISERROR(SEARCH("Not Achieved",I52)))</formula>
    </cfRule>
  </conditionalFormatting>
  <conditionalFormatting sqref="I53:I54">
    <cfRule type="containsText" dxfId="534" priority="669" operator="containsText" text="N/A">
      <formula>NOT(ISERROR(SEARCH("N/A",I53)))</formula>
    </cfRule>
    <cfRule type="containsText" dxfId="533" priority="670" operator="containsText" text="Fully Achieved">
      <formula>NOT(ISERROR(SEARCH("Fully Achieved",I53)))</formula>
    </cfRule>
    <cfRule type="containsText" dxfId="532" priority="671" operator="containsText" text="Partially Achieved">
      <formula>NOT(ISERROR(SEARCH("Partially Achieved",I53)))</formula>
    </cfRule>
    <cfRule type="containsText" dxfId="531" priority="672" operator="containsText" text="Not Achieved">
      <formula>NOT(ISERROR(SEARCH("Not Achieved",I53)))</formula>
    </cfRule>
  </conditionalFormatting>
  <conditionalFormatting sqref="I55:I56">
    <cfRule type="containsText" dxfId="530" priority="665" operator="containsText" text="N/A">
      <formula>NOT(ISERROR(SEARCH("N/A",I55)))</formula>
    </cfRule>
    <cfRule type="containsText" dxfId="529" priority="666" operator="containsText" text="Fully Achieved">
      <formula>NOT(ISERROR(SEARCH("Fully Achieved",I55)))</formula>
    </cfRule>
    <cfRule type="containsText" dxfId="528" priority="667" operator="containsText" text="Partially Achieved">
      <formula>NOT(ISERROR(SEARCH("Partially Achieved",I55)))</formula>
    </cfRule>
    <cfRule type="containsText" dxfId="527" priority="668" operator="containsText" text="Not Achieved">
      <formula>NOT(ISERROR(SEARCH("Not Achieved",I55)))</formula>
    </cfRule>
  </conditionalFormatting>
  <conditionalFormatting sqref="I57">
    <cfRule type="containsText" dxfId="526" priority="661" operator="containsText" text="N/A">
      <formula>NOT(ISERROR(SEARCH("N/A",I57)))</formula>
    </cfRule>
    <cfRule type="containsText" dxfId="525" priority="662" operator="containsText" text="Fully Achieved">
      <formula>NOT(ISERROR(SEARCH("Fully Achieved",I57)))</formula>
    </cfRule>
    <cfRule type="containsText" dxfId="524" priority="663" operator="containsText" text="Partially Achieved">
      <formula>NOT(ISERROR(SEARCH("Partially Achieved",I57)))</formula>
    </cfRule>
    <cfRule type="containsText" dxfId="523" priority="664" operator="containsText" text="Not Achieved">
      <formula>NOT(ISERROR(SEARCH("Not Achieved",I57)))</formula>
    </cfRule>
  </conditionalFormatting>
  <conditionalFormatting sqref="I59">
    <cfRule type="containsText" dxfId="522" priority="653" operator="containsText" text="N/A">
      <formula>NOT(ISERROR(SEARCH("N/A",I59)))</formula>
    </cfRule>
    <cfRule type="containsText" dxfId="521" priority="654" operator="containsText" text="Fully Achieved">
      <formula>NOT(ISERROR(SEARCH("Fully Achieved",I59)))</formula>
    </cfRule>
    <cfRule type="containsText" dxfId="520" priority="655" operator="containsText" text="Partially Achieved">
      <formula>NOT(ISERROR(SEARCH("Partially Achieved",I59)))</formula>
    </cfRule>
    <cfRule type="containsText" dxfId="519" priority="656" operator="containsText" text="Not Achieved">
      <formula>NOT(ISERROR(SEARCH("Not Achieved",I59)))</formula>
    </cfRule>
  </conditionalFormatting>
  <conditionalFormatting sqref="I60">
    <cfRule type="containsText" dxfId="518" priority="649" operator="containsText" text="N/A">
      <formula>NOT(ISERROR(SEARCH("N/A",I60)))</formula>
    </cfRule>
    <cfRule type="containsText" dxfId="517" priority="650" operator="containsText" text="Fully Achieved">
      <formula>NOT(ISERROR(SEARCH("Fully Achieved",I60)))</formula>
    </cfRule>
    <cfRule type="containsText" dxfId="516" priority="651" operator="containsText" text="Partially Achieved">
      <formula>NOT(ISERROR(SEARCH("Partially Achieved",I60)))</formula>
    </cfRule>
    <cfRule type="containsText" dxfId="515" priority="652" operator="containsText" text="Not Achieved">
      <formula>NOT(ISERROR(SEARCH("Not Achieved",I60)))</formula>
    </cfRule>
  </conditionalFormatting>
  <conditionalFormatting sqref="J4:J36">
    <cfRule type="containsText" dxfId="514" priority="449" operator="containsText" text="N/A">
      <formula>NOT(ISERROR(SEARCH("N/A",J4)))</formula>
    </cfRule>
    <cfRule type="containsText" dxfId="513" priority="450" operator="containsText" text="Fully Achieved">
      <formula>NOT(ISERROR(SEARCH("Fully Achieved",J4)))</formula>
    </cfRule>
    <cfRule type="containsText" dxfId="512" priority="451" operator="containsText" text="Partially Achieved">
      <formula>NOT(ISERROR(SEARCH("Partially Achieved",J4)))</formula>
    </cfRule>
    <cfRule type="containsText" dxfId="511" priority="452" operator="containsText" text="Not Achieved">
      <formula>NOT(ISERROR(SEARCH("Not Achieved",J4)))</formula>
    </cfRule>
  </conditionalFormatting>
  <conditionalFormatting sqref="J4:J36 J55:J60">
    <cfRule type="cellIs" dxfId="510" priority="445" operator="equal">
      <formula>"Not Started"</formula>
    </cfRule>
    <cfRule type="cellIs" dxfId="509" priority="446" operator="equal">
      <formula>"In Progress"</formula>
    </cfRule>
    <cfRule type="cellIs" dxfId="508" priority="447" operator="equal">
      <formula>"Reviewed"</formula>
    </cfRule>
    <cfRule type="cellIs" dxfId="507" priority="448" operator="equal">
      <formula>"Reviewed"</formula>
    </cfRule>
  </conditionalFormatting>
  <conditionalFormatting sqref="J37">
    <cfRule type="containsText" dxfId="506" priority="441" operator="containsText" text="N/A">
      <formula>NOT(ISERROR(SEARCH("N/A",J37)))</formula>
    </cfRule>
    <cfRule type="containsText" dxfId="505" priority="442" operator="containsText" text="Fully Achieved">
      <formula>NOT(ISERROR(SEARCH("Fully Achieved",J37)))</formula>
    </cfRule>
    <cfRule type="containsText" dxfId="504" priority="443" operator="containsText" text="Partially Achieved">
      <formula>NOT(ISERROR(SEARCH("Partially Achieved",J37)))</formula>
    </cfRule>
    <cfRule type="containsText" dxfId="503" priority="444" operator="containsText" text="Not Achieved">
      <formula>NOT(ISERROR(SEARCH("Not Achieved",J37)))</formula>
    </cfRule>
  </conditionalFormatting>
  <conditionalFormatting sqref="J37">
    <cfRule type="cellIs" dxfId="502" priority="437" operator="equal">
      <formula>"Not Started"</formula>
    </cfRule>
    <cfRule type="cellIs" dxfId="501" priority="438" operator="equal">
      <formula>"In Progress"</formula>
    </cfRule>
    <cfRule type="cellIs" dxfId="500" priority="439" operator="equal">
      <formula>"Reviewed"</formula>
    </cfRule>
    <cfRule type="cellIs" dxfId="499" priority="440" operator="equal">
      <formula>"Reviewed"</formula>
    </cfRule>
  </conditionalFormatting>
  <conditionalFormatting sqref="J38">
    <cfRule type="containsText" dxfId="498" priority="433" operator="containsText" text="N/A">
      <formula>NOT(ISERROR(SEARCH("N/A",J38)))</formula>
    </cfRule>
    <cfRule type="containsText" dxfId="497" priority="434" operator="containsText" text="Fully Achieved">
      <formula>NOT(ISERROR(SEARCH("Fully Achieved",J38)))</formula>
    </cfRule>
    <cfRule type="containsText" dxfId="496" priority="435" operator="containsText" text="Partially Achieved">
      <formula>NOT(ISERROR(SEARCH("Partially Achieved",J38)))</formula>
    </cfRule>
    <cfRule type="containsText" dxfId="495" priority="436" operator="containsText" text="Not Achieved">
      <formula>NOT(ISERROR(SEARCH("Not Achieved",J38)))</formula>
    </cfRule>
  </conditionalFormatting>
  <conditionalFormatting sqref="J38">
    <cfRule type="cellIs" dxfId="494" priority="429" operator="equal">
      <formula>"Not Started"</formula>
    </cfRule>
    <cfRule type="cellIs" dxfId="493" priority="430" operator="equal">
      <formula>"In Progress"</formula>
    </cfRule>
    <cfRule type="cellIs" dxfId="492" priority="431" operator="equal">
      <formula>"Reviewed"</formula>
    </cfRule>
    <cfRule type="cellIs" dxfId="491" priority="432" operator="equal">
      <formula>"Reviewed"</formula>
    </cfRule>
  </conditionalFormatting>
  <conditionalFormatting sqref="J39:J40">
    <cfRule type="containsText" dxfId="490" priority="425" operator="containsText" text="N/A">
      <formula>NOT(ISERROR(SEARCH("N/A",J39)))</formula>
    </cfRule>
    <cfRule type="containsText" dxfId="489" priority="426" operator="containsText" text="Fully Achieved">
      <formula>NOT(ISERROR(SEARCH("Fully Achieved",J39)))</formula>
    </cfRule>
    <cfRule type="containsText" dxfId="488" priority="427" operator="containsText" text="Partially Achieved">
      <formula>NOT(ISERROR(SEARCH("Partially Achieved",J39)))</formula>
    </cfRule>
    <cfRule type="containsText" dxfId="487" priority="428" operator="containsText" text="Not Achieved">
      <formula>NOT(ISERROR(SEARCH("Not Achieved",J39)))</formula>
    </cfRule>
  </conditionalFormatting>
  <conditionalFormatting sqref="J39:J40">
    <cfRule type="cellIs" dxfId="486" priority="421" operator="equal">
      <formula>"Not Started"</formula>
    </cfRule>
    <cfRule type="cellIs" dxfId="485" priority="422" operator="equal">
      <formula>"In Progress"</formula>
    </cfRule>
    <cfRule type="cellIs" dxfId="484" priority="423" operator="equal">
      <formula>"Reviewed"</formula>
    </cfRule>
    <cfRule type="cellIs" dxfId="483" priority="424" operator="equal">
      <formula>"Reviewed"</formula>
    </cfRule>
  </conditionalFormatting>
  <conditionalFormatting sqref="J47:J50">
    <cfRule type="containsText" dxfId="482" priority="361" operator="containsText" text="N/A">
      <formula>NOT(ISERROR(SEARCH("N/A",J47)))</formula>
    </cfRule>
    <cfRule type="containsText" dxfId="481" priority="362" operator="containsText" text="Fully Achieved">
      <formula>NOT(ISERROR(SEARCH("Fully Achieved",J47)))</formula>
    </cfRule>
    <cfRule type="containsText" dxfId="480" priority="363" operator="containsText" text="Partially Achieved">
      <formula>NOT(ISERROR(SEARCH("Partially Achieved",J47)))</formula>
    </cfRule>
    <cfRule type="containsText" dxfId="479" priority="364" operator="containsText" text="Not Achieved">
      <formula>NOT(ISERROR(SEARCH("Not Achieved",J47)))</formula>
    </cfRule>
  </conditionalFormatting>
  <conditionalFormatting sqref="J47:J50">
    <cfRule type="cellIs" dxfId="478" priority="357" operator="equal">
      <formula>"Not Started"</formula>
    </cfRule>
    <cfRule type="cellIs" dxfId="477" priority="358" operator="equal">
      <formula>"In Progress"</formula>
    </cfRule>
    <cfRule type="cellIs" dxfId="476" priority="359" operator="equal">
      <formula>"Reviewed"</formula>
    </cfRule>
    <cfRule type="cellIs" dxfId="475" priority="360" operator="equal">
      <formula>"Reviewed"</formula>
    </cfRule>
  </conditionalFormatting>
  <conditionalFormatting sqref="J51">
    <cfRule type="containsText" dxfId="474" priority="353" operator="containsText" text="N/A">
      <formula>NOT(ISERROR(SEARCH("N/A",J51)))</formula>
    </cfRule>
    <cfRule type="containsText" dxfId="473" priority="354" operator="containsText" text="Fully Achieved">
      <formula>NOT(ISERROR(SEARCH("Fully Achieved",J51)))</formula>
    </cfRule>
    <cfRule type="containsText" dxfId="472" priority="355" operator="containsText" text="Partially Achieved">
      <formula>NOT(ISERROR(SEARCH("Partially Achieved",J51)))</formula>
    </cfRule>
    <cfRule type="containsText" dxfId="471" priority="356" operator="containsText" text="Not Achieved">
      <formula>NOT(ISERROR(SEARCH("Not Achieved",J51)))</formula>
    </cfRule>
  </conditionalFormatting>
  <conditionalFormatting sqref="J51">
    <cfRule type="cellIs" dxfId="470" priority="349" operator="equal">
      <formula>"Not Started"</formula>
    </cfRule>
    <cfRule type="cellIs" dxfId="469" priority="350" operator="equal">
      <formula>"In Progress"</formula>
    </cfRule>
    <cfRule type="cellIs" dxfId="468" priority="351" operator="equal">
      <formula>"Reviewed"</formula>
    </cfRule>
    <cfRule type="cellIs" dxfId="467" priority="352" operator="equal">
      <formula>"Reviewed"</formula>
    </cfRule>
  </conditionalFormatting>
  <conditionalFormatting sqref="J52">
    <cfRule type="containsText" dxfId="466" priority="345" operator="containsText" text="N/A">
      <formula>NOT(ISERROR(SEARCH("N/A",J52)))</formula>
    </cfRule>
    <cfRule type="containsText" dxfId="465" priority="346" operator="containsText" text="Fully Achieved">
      <formula>NOT(ISERROR(SEARCH("Fully Achieved",J52)))</formula>
    </cfRule>
    <cfRule type="containsText" dxfId="464" priority="347" operator="containsText" text="Partially Achieved">
      <formula>NOT(ISERROR(SEARCH("Partially Achieved",J52)))</formula>
    </cfRule>
    <cfRule type="containsText" dxfId="463" priority="348" operator="containsText" text="Not Achieved">
      <formula>NOT(ISERROR(SEARCH("Not Achieved",J52)))</formula>
    </cfRule>
  </conditionalFormatting>
  <conditionalFormatting sqref="J52">
    <cfRule type="cellIs" dxfId="462" priority="341" operator="equal">
      <formula>"Not Started"</formula>
    </cfRule>
    <cfRule type="cellIs" dxfId="461" priority="342" operator="equal">
      <formula>"In Progress"</formula>
    </cfRule>
    <cfRule type="cellIs" dxfId="460" priority="343" operator="equal">
      <formula>"Reviewed"</formula>
    </cfRule>
    <cfRule type="cellIs" dxfId="459" priority="344" operator="equal">
      <formula>"Reviewed"</formula>
    </cfRule>
  </conditionalFormatting>
  <conditionalFormatting sqref="J53:J54">
    <cfRule type="containsText" dxfId="458" priority="337" operator="containsText" text="N/A">
      <formula>NOT(ISERROR(SEARCH("N/A",J53)))</formula>
    </cfRule>
    <cfRule type="containsText" dxfId="457" priority="338" operator="containsText" text="Fully Achieved">
      <formula>NOT(ISERROR(SEARCH("Fully Achieved",J53)))</formula>
    </cfRule>
    <cfRule type="containsText" dxfId="456" priority="339" operator="containsText" text="Partially Achieved">
      <formula>NOT(ISERROR(SEARCH("Partially Achieved",J53)))</formula>
    </cfRule>
    <cfRule type="containsText" dxfId="455" priority="340" operator="containsText" text="Not Achieved">
      <formula>NOT(ISERROR(SEARCH("Not Achieved",J53)))</formula>
    </cfRule>
  </conditionalFormatting>
  <conditionalFormatting sqref="J53:J54">
    <cfRule type="cellIs" dxfId="454" priority="333" operator="equal">
      <formula>"Not Started"</formula>
    </cfRule>
    <cfRule type="cellIs" dxfId="453" priority="334" operator="equal">
      <formula>"In Progress"</formula>
    </cfRule>
    <cfRule type="cellIs" dxfId="452" priority="335" operator="equal">
      <formula>"Reviewed"</formula>
    </cfRule>
    <cfRule type="cellIs" dxfId="451" priority="336" operator="equal">
      <formula>"Reviewed"</formula>
    </cfRule>
  </conditionalFormatting>
  <conditionalFormatting sqref="I42">
    <cfRule type="containsText" dxfId="450" priority="293" operator="containsText" text="N/A">
      <formula>NOT(ISERROR(SEARCH("N/A",I42)))</formula>
    </cfRule>
    <cfRule type="containsText" dxfId="449" priority="294" operator="containsText" text="Fully Achieved">
      <formula>NOT(ISERROR(SEARCH("Fully Achieved",I42)))</formula>
    </cfRule>
    <cfRule type="containsText" dxfId="448" priority="295" operator="containsText" text="Partially Achieved">
      <formula>NOT(ISERROR(SEARCH("Partially Achieved",I42)))</formula>
    </cfRule>
    <cfRule type="containsText" dxfId="447" priority="296" operator="containsText" text="Not Achieved">
      <formula>NOT(ISERROR(SEARCH("Not Achieved",I42)))</formula>
    </cfRule>
  </conditionalFormatting>
  <conditionalFormatting sqref="I43">
    <cfRule type="containsText" dxfId="446" priority="273" operator="containsText" text="N/A">
      <formula>NOT(ISERROR(SEARCH("N/A",I43)))</formula>
    </cfRule>
    <cfRule type="containsText" dxfId="445" priority="274" operator="containsText" text="Fully Achieved">
      <formula>NOT(ISERROR(SEARCH("Fully Achieved",I43)))</formula>
    </cfRule>
    <cfRule type="containsText" dxfId="444" priority="275" operator="containsText" text="Partially Achieved">
      <formula>NOT(ISERROR(SEARCH("Partially Achieved",I43)))</formula>
    </cfRule>
    <cfRule type="containsText" dxfId="443" priority="276" operator="containsText" text="Not Achieved">
      <formula>NOT(ISERROR(SEARCH("Not Achieved",I43)))</formula>
    </cfRule>
  </conditionalFormatting>
  <conditionalFormatting sqref="I44">
    <cfRule type="containsText" dxfId="442" priority="269" operator="containsText" text="N/A">
      <formula>NOT(ISERROR(SEARCH("N/A",I44)))</formula>
    </cfRule>
    <cfRule type="containsText" dxfId="441" priority="270" operator="containsText" text="Fully Achieved">
      <formula>NOT(ISERROR(SEARCH("Fully Achieved",I44)))</formula>
    </cfRule>
    <cfRule type="containsText" dxfId="440" priority="271" operator="containsText" text="Partially Achieved">
      <formula>NOT(ISERROR(SEARCH("Partially Achieved",I44)))</formula>
    </cfRule>
    <cfRule type="containsText" dxfId="439" priority="272" operator="containsText" text="Not Achieved">
      <formula>NOT(ISERROR(SEARCH("Not Achieved",I44)))</formula>
    </cfRule>
  </conditionalFormatting>
  <conditionalFormatting sqref="I45:I46">
    <cfRule type="containsText" dxfId="438" priority="265" operator="containsText" text="N/A">
      <formula>NOT(ISERROR(SEARCH("N/A",I45)))</formula>
    </cfRule>
    <cfRule type="containsText" dxfId="437" priority="266" operator="containsText" text="Fully Achieved">
      <formula>NOT(ISERROR(SEARCH("Fully Achieved",I45)))</formula>
    </cfRule>
    <cfRule type="containsText" dxfId="436" priority="267" operator="containsText" text="Partially Achieved">
      <formula>NOT(ISERROR(SEARCH("Partially Achieved",I45)))</formula>
    </cfRule>
    <cfRule type="containsText" dxfId="435" priority="268" operator="containsText" text="Not Achieved">
      <formula>NOT(ISERROR(SEARCH("Not Achieved",I45)))</formula>
    </cfRule>
  </conditionalFormatting>
  <conditionalFormatting sqref="I47">
    <cfRule type="containsText" dxfId="434" priority="237" operator="containsText" text="N/A">
      <formula>NOT(ISERROR(SEARCH("N/A",I47)))</formula>
    </cfRule>
    <cfRule type="containsText" dxfId="433" priority="238" operator="containsText" text="Fully Achieved">
      <formula>NOT(ISERROR(SEARCH("Fully Achieved",I47)))</formula>
    </cfRule>
    <cfRule type="containsText" dxfId="432" priority="239" operator="containsText" text="Partially Achieved">
      <formula>NOT(ISERROR(SEARCH("Partially Achieved",I47)))</formula>
    </cfRule>
    <cfRule type="containsText" dxfId="431" priority="240" operator="containsText" text="Not Achieved">
      <formula>NOT(ISERROR(SEARCH("Not Achieved",I47)))</formula>
    </cfRule>
  </conditionalFormatting>
  <conditionalFormatting sqref="I48">
    <cfRule type="containsText" dxfId="430" priority="233" operator="containsText" text="N/A">
      <formula>NOT(ISERROR(SEARCH("N/A",I48)))</formula>
    </cfRule>
    <cfRule type="containsText" dxfId="429" priority="234" operator="containsText" text="Fully Achieved">
      <formula>NOT(ISERROR(SEARCH("Fully Achieved",I48)))</formula>
    </cfRule>
    <cfRule type="containsText" dxfId="428" priority="235" operator="containsText" text="Partially Achieved">
      <formula>NOT(ISERROR(SEARCH("Partially Achieved",I48)))</formula>
    </cfRule>
    <cfRule type="containsText" dxfId="427" priority="236" operator="containsText" text="Not Achieved">
      <formula>NOT(ISERROR(SEARCH("Not Achieved",I48)))</formula>
    </cfRule>
  </conditionalFormatting>
  <conditionalFormatting sqref="I49">
    <cfRule type="containsText" dxfId="426" priority="209" operator="containsText" text="N/A">
      <formula>NOT(ISERROR(SEARCH("N/A",I49)))</formula>
    </cfRule>
    <cfRule type="containsText" dxfId="425" priority="210" operator="containsText" text="Fully Achieved">
      <formula>NOT(ISERROR(SEARCH("Fully Achieved",I49)))</formula>
    </cfRule>
    <cfRule type="containsText" dxfId="424" priority="211" operator="containsText" text="Partially Achieved">
      <formula>NOT(ISERROR(SEARCH("Partially Achieved",I49)))</formula>
    </cfRule>
    <cfRule type="containsText" dxfId="423" priority="212" operator="containsText" text="Not Achieved">
      <formula>NOT(ISERROR(SEARCH("Not Achieved",I49)))</formula>
    </cfRule>
  </conditionalFormatting>
  <conditionalFormatting sqref="E43:G43">
    <cfRule type="containsText" dxfId="422" priority="201" operator="containsText" text="Not Achieved">
      <formula>NOT(ISERROR(SEARCH("Not Achieved",E43)))</formula>
    </cfRule>
    <cfRule type="containsText" dxfId="421" priority="202" operator="containsText" text="Partially Achieved">
      <formula>NOT(ISERROR(SEARCH("Partially Achieved",E43)))</formula>
    </cfRule>
    <cfRule type="containsText" dxfId="420" priority="203" operator="containsText" text="Fully Achieved">
      <formula>NOT(ISERROR(SEARCH("Fully Achieved",E43)))</formula>
    </cfRule>
    <cfRule type="containsText" dxfId="419" priority="204" operator="containsText" text="N/A">
      <formula>NOT(ISERROR(SEARCH("N/A",E43)))</formula>
    </cfRule>
  </conditionalFormatting>
  <conditionalFormatting sqref="E44:G44">
    <cfRule type="containsText" dxfId="418" priority="197" operator="containsText" text="Not Achieved">
      <formula>NOT(ISERROR(SEARCH("Not Achieved",E44)))</formula>
    </cfRule>
    <cfRule type="containsText" dxfId="417" priority="198" operator="containsText" text="Partially Achieved">
      <formula>NOT(ISERROR(SEARCH("Partially Achieved",E44)))</formula>
    </cfRule>
    <cfRule type="containsText" dxfId="416" priority="199" operator="containsText" text="Fully Achieved">
      <formula>NOT(ISERROR(SEARCH("Fully Achieved",E44)))</formula>
    </cfRule>
    <cfRule type="containsText" dxfId="415" priority="200" operator="containsText" text="N/A">
      <formula>NOT(ISERROR(SEARCH("N/A",E44)))</formula>
    </cfRule>
  </conditionalFormatting>
  <conditionalFormatting sqref="E45:G45">
    <cfRule type="containsText" dxfId="414" priority="193" operator="containsText" text="Not Achieved">
      <formula>NOT(ISERROR(SEARCH("Not Achieved",E45)))</formula>
    </cfRule>
    <cfRule type="containsText" dxfId="413" priority="194" operator="containsText" text="Partially Achieved">
      <formula>NOT(ISERROR(SEARCH("Partially Achieved",E45)))</formula>
    </cfRule>
    <cfRule type="containsText" dxfId="412" priority="195" operator="containsText" text="Fully Achieved">
      <formula>NOT(ISERROR(SEARCH("Fully Achieved",E45)))</formula>
    </cfRule>
    <cfRule type="containsText" dxfId="411" priority="196" operator="containsText" text="N/A">
      <formula>NOT(ISERROR(SEARCH("N/A",E45)))</formula>
    </cfRule>
  </conditionalFormatting>
  <conditionalFormatting sqref="E46:G46">
    <cfRule type="containsText" dxfId="410" priority="189" operator="containsText" text="Not Achieved">
      <formula>NOT(ISERROR(SEARCH("Not Achieved",E46)))</formula>
    </cfRule>
    <cfRule type="containsText" dxfId="409" priority="190" operator="containsText" text="Partially Achieved">
      <formula>NOT(ISERROR(SEARCH("Partially Achieved",E46)))</formula>
    </cfRule>
    <cfRule type="containsText" dxfId="408" priority="191" operator="containsText" text="Fully Achieved">
      <formula>NOT(ISERROR(SEARCH("Fully Achieved",E46)))</formula>
    </cfRule>
    <cfRule type="containsText" dxfId="407" priority="192" operator="containsText" text="N/A">
      <formula>NOT(ISERROR(SEARCH("N/A",E46)))</formula>
    </cfRule>
  </conditionalFormatting>
  <conditionalFormatting sqref="E47:G47">
    <cfRule type="containsText" dxfId="406" priority="185" operator="containsText" text="Not Achieved">
      <formula>NOT(ISERROR(SEARCH("Not Achieved",E47)))</formula>
    </cfRule>
    <cfRule type="containsText" dxfId="405" priority="186" operator="containsText" text="Partially Achieved">
      <formula>NOT(ISERROR(SEARCH("Partially Achieved",E47)))</formula>
    </cfRule>
    <cfRule type="containsText" dxfId="404" priority="187" operator="containsText" text="Fully Achieved">
      <formula>NOT(ISERROR(SEARCH("Fully Achieved",E47)))</formula>
    </cfRule>
    <cfRule type="containsText" dxfId="403" priority="188" operator="containsText" text="N/A">
      <formula>NOT(ISERROR(SEARCH("N/A",E47)))</formula>
    </cfRule>
  </conditionalFormatting>
  <conditionalFormatting sqref="E48:G48">
    <cfRule type="containsText" dxfId="402" priority="181" operator="containsText" text="Not Achieved">
      <formula>NOT(ISERROR(SEARCH("Not Achieved",E48)))</formula>
    </cfRule>
    <cfRule type="containsText" dxfId="401" priority="182" operator="containsText" text="Partially Achieved">
      <formula>NOT(ISERROR(SEARCH("Partially Achieved",E48)))</formula>
    </cfRule>
    <cfRule type="containsText" dxfId="400" priority="183" operator="containsText" text="Fully Achieved">
      <formula>NOT(ISERROR(SEARCH("Fully Achieved",E48)))</formula>
    </cfRule>
    <cfRule type="containsText" dxfId="399" priority="184" operator="containsText" text="N/A">
      <formula>NOT(ISERROR(SEARCH("N/A",E48)))</formula>
    </cfRule>
  </conditionalFormatting>
  <conditionalFormatting sqref="H47">
    <cfRule type="containsText" dxfId="398" priority="177" operator="containsText" text="N/A">
      <formula>NOT(ISERROR(SEARCH("N/A",H47)))</formula>
    </cfRule>
    <cfRule type="containsText" dxfId="397" priority="178" operator="containsText" text="Fully Achieved">
      <formula>NOT(ISERROR(SEARCH("Fully Achieved",H47)))</formula>
    </cfRule>
    <cfRule type="containsText" dxfId="396" priority="179" operator="containsText" text="Partially Achieved">
      <formula>NOT(ISERROR(SEARCH("Partially Achieved",H47)))</formula>
    </cfRule>
    <cfRule type="containsText" dxfId="395" priority="180" operator="containsText" text="Not Achieved">
      <formula>NOT(ISERROR(SEARCH("Not Achieved",H47)))</formula>
    </cfRule>
  </conditionalFormatting>
  <conditionalFormatting sqref="H48">
    <cfRule type="containsText" dxfId="394" priority="173" operator="containsText" text="N/A">
      <formula>NOT(ISERROR(SEARCH("N/A",H48)))</formula>
    </cfRule>
    <cfRule type="containsText" dxfId="393" priority="174" operator="containsText" text="Fully Achieved">
      <formula>NOT(ISERROR(SEARCH("Fully Achieved",H48)))</formula>
    </cfRule>
    <cfRule type="containsText" dxfId="392" priority="175" operator="containsText" text="Partially Achieved">
      <formula>NOT(ISERROR(SEARCH("Partially Achieved",H48)))</formula>
    </cfRule>
    <cfRule type="containsText" dxfId="391" priority="176" operator="containsText" text="Not Achieved">
      <formula>NOT(ISERROR(SEARCH("Not Achieved",H48)))</formula>
    </cfRule>
  </conditionalFormatting>
  <conditionalFormatting sqref="E49:G49">
    <cfRule type="containsText" dxfId="390" priority="169" operator="containsText" text="Not Achieved">
      <formula>NOT(ISERROR(SEARCH("Not Achieved",E49)))</formula>
    </cfRule>
    <cfRule type="containsText" dxfId="389" priority="170" operator="containsText" text="Partially Achieved">
      <formula>NOT(ISERROR(SEARCH("Partially Achieved",E49)))</formula>
    </cfRule>
    <cfRule type="containsText" dxfId="388" priority="171" operator="containsText" text="Fully Achieved">
      <formula>NOT(ISERROR(SEARCH("Fully Achieved",E49)))</formula>
    </cfRule>
    <cfRule type="containsText" dxfId="387" priority="172" operator="containsText" text="N/A">
      <formula>NOT(ISERROR(SEARCH("N/A",E49)))</formula>
    </cfRule>
  </conditionalFormatting>
  <conditionalFormatting sqref="H49">
    <cfRule type="containsText" dxfId="386" priority="165" operator="containsText" text="N/A">
      <formula>NOT(ISERROR(SEARCH("N/A",H49)))</formula>
    </cfRule>
    <cfRule type="containsText" dxfId="385" priority="166" operator="containsText" text="Fully Achieved">
      <formula>NOT(ISERROR(SEARCH("Fully Achieved",H49)))</formula>
    </cfRule>
    <cfRule type="containsText" dxfId="384" priority="167" operator="containsText" text="Partially Achieved">
      <formula>NOT(ISERROR(SEARCH("Partially Achieved",H49)))</formula>
    </cfRule>
    <cfRule type="containsText" dxfId="383" priority="168" operator="containsText" text="Not Achieved">
      <formula>NOT(ISERROR(SEARCH("Not Achieved",H49)))</formula>
    </cfRule>
  </conditionalFormatting>
  <conditionalFormatting sqref="E50:G50">
    <cfRule type="containsText" dxfId="382" priority="161" operator="containsText" text="Not Achieved">
      <formula>NOT(ISERROR(SEARCH("Not Achieved",E50)))</formula>
    </cfRule>
    <cfRule type="containsText" dxfId="381" priority="162" operator="containsText" text="Partially Achieved">
      <formula>NOT(ISERROR(SEARCH("Partially Achieved",E50)))</formula>
    </cfRule>
    <cfRule type="containsText" dxfId="380" priority="163" operator="containsText" text="Fully Achieved">
      <formula>NOT(ISERROR(SEARCH("Fully Achieved",E50)))</formula>
    </cfRule>
    <cfRule type="containsText" dxfId="379" priority="164" operator="containsText" text="N/A">
      <formula>NOT(ISERROR(SEARCH("N/A",E50)))</formula>
    </cfRule>
  </conditionalFormatting>
  <conditionalFormatting sqref="H50">
    <cfRule type="containsText" dxfId="378" priority="157" operator="containsText" text="N/A">
      <formula>NOT(ISERROR(SEARCH("N/A",H50)))</formula>
    </cfRule>
    <cfRule type="containsText" dxfId="377" priority="158" operator="containsText" text="Fully Achieved">
      <formula>NOT(ISERROR(SEARCH("Fully Achieved",H50)))</formula>
    </cfRule>
    <cfRule type="containsText" dxfId="376" priority="159" operator="containsText" text="Partially Achieved">
      <formula>NOT(ISERROR(SEARCH("Partially Achieved",H50)))</formula>
    </cfRule>
    <cfRule type="containsText" dxfId="375" priority="160" operator="containsText" text="Not Achieved">
      <formula>NOT(ISERROR(SEARCH("Not Achieved",H50)))</formula>
    </cfRule>
  </conditionalFormatting>
  <conditionalFormatting sqref="E51:G51">
    <cfRule type="containsText" dxfId="374" priority="153" operator="containsText" text="Not Achieved">
      <formula>NOT(ISERROR(SEARCH("Not Achieved",E51)))</formula>
    </cfRule>
    <cfRule type="containsText" dxfId="373" priority="154" operator="containsText" text="Partially Achieved">
      <formula>NOT(ISERROR(SEARCH("Partially Achieved",E51)))</formula>
    </cfRule>
    <cfRule type="containsText" dxfId="372" priority="155" operator="containsText" text="Fully Achieved">
      <formula>NOT(ISERROR(SEARCH("Fully Achieved",E51)))</formula>
    </cfRule>
    <cfRule type="containsText" dxfId="371" priority="156" operator="containsText" text="N/A">
      <formula>NOT(ISERROR(SEARCH("N/A",E51)))</formula>
    </cfRule>
  </conditionalFormatting>
  <conditionalFormatting sqref="H51">
    <cfRule type="containsText" dxfId="370" priority="149" operator="containsText" text="N/A">
      <formula>NOT(ISERROR(SEARCH("N/A",H51)))</formula>
    </cfRule>
    <cfRule type="containsText" dxfId="369" priority="150" operator="containsText" text="Fully Achieved">
      <formula>NOT(ISERROR(SEARCH("Fully Achieved",H51)))</formula>
    </cfRule>
    <cfRule type="containsText" dxfId="368" priority="151" operator="containsText" text="Partially Achieved">
      <formula>NOT(ISERROR(SEARCH("Partially Achieved",H51)))</formula>
    </cfRule>
    <cfRule type="containsText" dxfId="367" priority="152" operator="containsText" text="Not Achieved">
      <formula>NOT(ISERROR(SEARCH("Not Achieved",H51)))</formula>
    </cfRule>
  </conditionalFormatting>
  <conditionalFormatting sqref="E52:G52">
    <cfRule type="containsText" dxfId="366" priority="145" operator="containsText" text="Not Achieved">
      <formula>NOT(ISERROR(SEARCH("Not Achieved",E52)))</formula>
    </cfRule>
    <cfRule type="containsText" dxfId="365" priority="146" operator="containsText" text="Partially Achieved">
      <formula>NOT(ISERROR(SEARCH("Partially Achieved",E52)))</formula>
    </cfRule>
    <cfRule type="containsText" dxfId="364" priority="147" operator="containsText" text="Fully Achieved">
      <formula>NOT(ISERROR(SEARCH("Fully Achieved",E52)))</formula>
    </cfRule>
    <cfRule type="containsText" dxfId="363" priority="148" operator="containsText" text="N/A">
      <formula>NOT(ISERROR(SEARCH("N/A",E52)))</formula>
    </cfRule>
  </conditionalFormatting>
  <conditionalFormatting sqref="H52">
    <cfRule type="containsText" dxfId="362" priority="141" operator="containsText" text="N/A">
      <formula>NOT(ISERROR(SEARCH("N/A",H52)))</formula>
    </cfRule>
    <cfRule type="containsText" dxfId="361" priority="142" operator="containsText" text="Fully Achieved">
      <formula>NOT(ISERROR(SEARCH("Fully Achieved",H52)))</formula>
    </cfRule>
    <cfRule type="containsText" dxfId="360" priority="143" operator="containsText" text="Partially Achieved">
      <formula>NOT(ISERROR(SEARCH("Partially Achieved",H52)))</formula>
    </cfRule>
    <cfRule type="containsText" dxfId="359" priority="144" operator="containsText" text="Not Achieved">
      <formula>NOT(ISERROR(SEARCH("Not Achieved",H52)))</formula>
    </cfRule>
  </conditionalFormatting>
  <conditionalFormatting sqref="E53:G53">
    <cfRule type="containsText" dxfId="358" priority="137" operator="containsText" text="Not Achieved">
      <formula>NOT(ISERROR(SEARCH("Not Achieved",E53)))</formula>
    </cfRule>
    <cfRule type="containsText" dxfId="357" priority="138" operator="containsText" text="Partially Achieved">
      <formula>NOT(ISERROR(SEARCH("Partially Achieved",E53)))</formula>
    </cfRule>
    <cfRule type="containsText" dxfId="356" priority="139" operator="containsText" text="Fully Achieved">
      <formula>NOT(ISERROR(SEARCH("Fully Achieved",E53)))</formula>
    </cfRule>
    <cfRule type="containsText" dxfId="355" priority="140" operator="containsText" text="N/A">
      <formula>NOT(ISERROR(SEARCH("N/A",E53)))</formula>
    </cfRule>
  </conditionalFormatting>
  <conditionalFormatting sqref="H53">
    <cfRule type="containsText" dxfId="354" priority="133" operator="containsText" text="N/A">
      <formula>NOT(ISERROR(SEARCH("N/A",H53)))</formula>
    </cfRule>
    <cfRule type="containsText" dxfId="353" priority="134" operator="containsText" text="Fully Achieved">
      <formula>NOT(ISERROR(SEARCH("Fully Achieved",H53)))</formula>
    </cfRule>
    <cfRule type="containsText" dxfId="352" priority="135" operator="containsText" text="Partially Achieved">
      <formula>NOT(ISERROR(SEARCH("Partially Achieved",H53)))</formula>
    </cfRule>
    <cfRule type="containsText" dxfId="351" priority="136" operator="containsText" text="Not Achieved">
      <formula>NOT(ISERROR(SEARCH("Not Achieved",H53)))</formula>
    </cfRule>
  </conditionalFormatting>
  <conditionalFormatting sqref="E54:G54">
    <cfRule type="containsText" dxfId="350" priority="129" operator="containsText" text="Not Achieved">
      <formula>NOT(ISERROR(SEARCH("Not Achieved",E54)))</formula>
    </cfRule>
    <cfRule type="containsText" dxfId="349" priority="130" operator="containsText" text="Partially Achieved">
      <formula>NOT(ISERROR(SEARCH("Partially Achieved",E54)))</formula>
    </cfRule>
    <cfRule type="containsText" dxfId="348" priority="131" operator="containsText" text="Fully Achieved">
      <formula>NOT(ISERROR(SEARCH("Fully Achieved",E54)))</formula>
    </cfRule>
    <cfRule type="containsText" dxfId="347" priority="132" operator="containsText" text="N/A">
      <formula>NOT(ISERROR(SEARCH("N/A",E54)))</formula>
    </cfRule>
  </conditionalFormatting>
  <conditionalFormatting sqref="E55">
    <cfRule type="containsText" dxfId="346" priority="121" operator="containsText" text="Not Achieved">
      <formula>NOT(ISERROR(SEARCH("Not Achieved",E55)))</formula>
    </cfRule>
    <cfRule type="containsText" dxfId="345" priority="122" operator="containsText" text="Partially Achieved">
      <formula>NOT(ISERROR(SEARCH("Partially Achieved",E55)))</formula>
    </cfRule>
    <cfRule type="containsText" dxfId="344" priority="123" operator="containsText" text="Fully Achieved">
      <formula>NOT(ISERROR(SEARCH("Fully Achieved",E55)))</formula>
    </cfRule>
    <cfRule type="containsText" dxfId="343" priority="124" operator="containsText" text="N/A">
      <formula>NOT(ISERROR(SEARCH("N/A",E55)))</formula>
    </cfRule>
  </conditionalFormatting>
  <conditionalFormatting sqref="E56:G56">
    <cfRule type="containsText" dxfId="342" priority="117" operator="containsText" text="Not Achieved">
      <formula>NOT(ISERROR(SEARCH("Not Achieved",E56)))</formula>
    </cfRule>
    <cfRule type="containsText" dxfId="341" priority="118" operator="containsText" text="Partially Achieved">
      <formula>NOT(ISERROR(SEARCH("Partially Achieved",E56)))</formula>
    </cfRule>
    <cfRule type="containsText" dxfId="340" priority="119" operator="containsText" text="Fully Achieved">
      <formula>NOT(ISERROR(SEARCH("Fully Achieved",E56)))</formula>
    </cfRule>
    <cfRule type="containsText" dxfId="339" priority="120" operator="containsText" text="N/A">
      <formula>NOT(ISERROR(SEARCH("N/A",E56)))</formula>
    </cfRule>
  </conditionalFormatting>
  <conditionalFormatting sqref="E57:G57">
    <cfRule type="containsText" dxfId="338" priority="113" operator="containsText" text="Not Achieved">
      <formula>NOT(ISERROR(SEARCH("Not Achieved",E57)))</formula>
    </cfRule>
    <cfRule type="containsText" dxfId="337" priority="114" operator="containsText" text="Partially Achieved">
      <formula>NOT(ISERROR(SEARCH("Partially Achieved",E57)))</formula>
    </cfRule>
    <cfRule type="containsText" dxfId="336" priority="115" operator="containsText" text="Fully Achieved">
      <formula>NOT(ISERROR(SEARCH("Fully Achieved",E57)))</formula>
    </cfRule>
    <cfRule type="containsText" dxfId="335" priority="116" operator="containsText" text="N/A">
      <formula>NOT(ISERROR(SEARCH("N/A",E57)))</formula>
    </cfRule>
  </conditionalFormatting>
  <conditionalFormatting sqref="E58:G58">
    <cfRule type="containsText" dxfId="334" priority="105" operator="containsText" text="Not Achieved">
      <formula>NOT(ISERROR(SEARCH("Not Achieved",E58)))</formula>
    </cfRule>
    <cfRule type="containsText" dxfId="333" priority="106" operator="containsText" text="Partially Achieved">
      <formula>NOT(ISERROR(SEARCH("Partially Achieved",E58)))</formula>
    </cfRule>
    <cfRule type="containsText" dxfId="332" priority="107" operator="containsText" text="Fully Achieved">
      <formula>NOT(ISERROR(SEARCH("Fully Achieved",E58)))</formula>
    </cfRule>
    <cfRule type="containsText" dxfId="331" priority="108" operator="containsText" text="N/A">
      <formula>NOT(ISERROR(SEARCH("N/A",E58)))</formula>
    </cfRule>
  </conditionalFormatting>
  <conditionalFormatting sqref="E59">
    <cfRule type="containsText" dxfId="330" priority="101" operator="containsText" text="Not Achieved">
      <formula>NOT(ISERROR(SEARCH("Not Achieved",E59)))</formula>
    </cfRule>
    <cfRule type="containsText" dxfId="329" priority="102" operator="containsText" text="Partially Achieved">
      <formula>NOT(ISERROR(SEARCH("Partially Achieved",E59)))</formula>
    </cfRule>
    <cfRule type="containsText" dxfId="328" priority="103" operator="containsText" text="Fully Achieved">
      <formula>NOT(ISERROR(SEARCH("Fully Achieved",E59)))</formula>
    </cfRule>
    <cfRule type="containsText" dxfId="327" priority="104" operator="containsText" text="N/A">
      <formula>NOT(ISERROR(SEARCH("N/A",E59)))</formula>
    </cfRule>
  </conditionalFormatting>
  <conditionalFormatting sqref="E60">
    <cfRule type="containsText" dxfId="326" priority="97" operator="containsText" text="Not Achieved">
      <formula>NOT(ISERROR(SEARCH("Not Achieved",E60)))</formula>
    </cfRule>
    <cfRule type="containsText" dxfId="325" priority="98" operator="containsText" text="Partially Achieved">
      <formula>NOT(ISERROR(SEARCH("Partially Achieved",E60)))</formula>
    </cfRule>
    <cfRule type="containsText" dxfId="324" priority="99" operator="containsText" text="Fully Achieved">
      <formula>NOT(ISERROR(SEARCH("Fully Achieved",E60)))</formula>
    </cfRule>
    <cfRule type="containsText" dxfId="323" priority="100" operator="containsText" text="N/A">
      <formula>NOT(ISERROR(SEARCH("N/A",E60)))</formula>
    </cfRule>
  </conditionalFormatting>
  <conditionalFormatting sqref="F55">
    <cfRule type="containsText" dxfId="322" priority="85" operator="containsText" text="Not Achieved">
      <formula>NOT(ISERROR(SEARCH("Not Achieved",F55)))</formula>
    </cfRule>
    <cfRule type="containsText" dxfId="321" priority="86" operator="containsText" text="Partially Achieved">
      <formula>NOT(ISERROR(SEARCH("Partially Achieved",F55)))</formula>
    </cfRule>
    <cfRule type="containsText" dxfId="320" priority="87" operator="containsText" text="Fully Achieved">
      <formula>NOT(ISERROR(SEARCH("Fully Achieved",F55)))</formula>
    </cfRule>
    <cfRule type="containsText" dxfId="319" priority="88" operator="containsText" text="N/A">
      <formula>NOT(ISERROR(SEARCH("N/A",F55)))</formula>
    </cfRule>
  </conditionalFormatting>
  <conditionalFormatting sqref="G55">
    <cfRule type="containsText" dxfId="318" priority="81" operator="containsText" text="Not Achieved">
      <formula>NOT(ISERROR(SEARCH("Not Achieved",G55)))</formula>
    </cfRule>
    <cfRule type="containsText" dxfId="317" priority="82" operator="containsText" text="Partially Achieved">
      <formula>NOT(ISERROR(SEARCH("Partially Achieved",G55)))</formula>
    </cfRule>
    <cfRule type="containsText" dxfId="316" priority="83" operator="containsText" text="Fully Achieved">
      <formula>NOT(ISERROR(SEARCH("Fully Achieved",G55)))</formula>
    </cfRule>
    <cfRule type="containsText" dxfId="315" priority="84" operator="containsText" text="N/A">
      <formula>NOT(ISERROR(SEARCH("N/A",G55)))</formula>
    </cfRule>
  </conditionalFormatting>
  <conditionalFormatting sqref="F59">
    <cfRule type="containsText" dxfId="314" priority="65" operator="containsText" text="Not Achieved">
      <formula>NOT(ISERROR(SEARCH("Not Achieved",F59)))</formula>
    </cfRule>
    <cfRule type="containsText" dxfId="313" priority="66" operator="containsText" text="Partially Achieved">
      <formula>NOT(ISERROR(SEARCH("Partially Achieved",F59)))</formula>
    </cfRule>
    <cfRule type="containsText" dxfId="312" priority="67" operator="containsText" text="Fully Achieved">
      <formula>NOT(ISERROR(SEARCH("Fully Achieved",F59)))</formula>
    </cfRule>
    <cfRule type="containsText" dxfId="311" priority="68" operator="containsText" text="N/A">
      <formula>NOT(ISERROR(SEARCH("N/A",F59)))</formula>
    </cfRule>
  </conditionalFormatting>
  <conditionalFormatting sqref="G59">
    <cfRule type="containsText" dxfId="310" priority="61" operator="containsText" text="Not Achieved">
      <formula>NOT(ISERROR(SEARCH("Not Achieved",G59)))</formula>
    </cfRule>
    <cfRule type="containsText" dxfId="309" priority="62" operator="containsText" text="Partially Achieved">
      <formula>NOT(ISERROR(SEARCH("Partially Achieved",G59)))</formula>
    </cfRule>
    <cfRule type="containsText" dxfId="308" priority="63" operator="containsText" text="Fully Achieved">
      <formula>NOT(ISERROR(SEARCH("Fully Achieved",G59)))</formula>
    </cfRule>
    <cfRule type="containsText" dxfId="307" priority="64" operator="containsText" text="N/A">
      <formula>NOT(ISERROR(SEARCH("N/A",G59)))</formula>
    </cfRule>
  </conditionalFormatting>
  <conditionalFormatting sqref="F60">
    <cfRule type="containsText" dxfId="306" priority="57" operator="containsText" text="Not Achieved">
      <formula>NOT(ISERROR(SEARCH("Not Achieved",F60)))</formula>
    </cfRule>
    <cfRule type="containsText" dxfId="305" priority="58" operator="containsText" text="Partially Achieved">
      <formula>NOT(ISERROR(SEARCH("Partially Achieved",F60)))</formula>
    </cfRule>
    <cfRule type="containsText" dxfId="304" priority="59" operator="containsText" text="Fully Achieved">
      <formula>NOT(ISERROR(SEARCH("Fully Achieved",F60)))</formula>
    </cfRule>
    <cfRule type="containsText" dxfId="303" priority="60" operator="containsText" text="N/A">
      <formula>NOT(ISERROR(SEARCH("N/A",F60)))</formula>
    </cfRule>
  </conditionalFormatting>
  <conditionalFormatting sqref="G60">
    <cfRule type="containsText" dxfId="302" priority="53" operator="containsText" text="Not Achieved">
      <formula>NOT(ISERROR(SEARCH("Not Achieved",G60)))</formula>
    </cfRule>
    <cfRule type="containsText" dxfId="301" priority="54" operator="containsText" text="Partially Achieved">
      <formula>NOT(ISERROR(SEARCH("Partially Achieved",G60)))</formula>
    </cfRule>
    <cfRule type="containsText" dxfId="300" priority="55" operator="containsText" text="Fully Achieved">
      <formula>NOT(ISERROR(SEARCH("Fully Achieved",G60)))</formula>
    </cfRule>
    <cfRule type="containsText" dxfId="299" priority="56" operator="containsText" text="N/A">
      <formula>NOT(ISERROR(SEARCH("N/A",G60)))</formula>
    </cfRule>
  </conditionalFormatting>
  <conditionalFormatting sqref="J3">
    <cfRule type="containsText" dxfId="298" priority="49" operator="containsText" text="N/A">
      <formula>NOT(ISERROR(SEARCH("N/A",J3)))</formula>
    </cfRule>
    <cfRule type="containsText" dxfId="297" priority="50" operator="containsText" text="Fully Achieved">
      <formula>NOT(ISERROR(SEARCH("Fully Achieved",J3)))</formula>
    </cfRule>
    <cfRule type="containsText" dxfId="296" priority="51" operator="containsText" text="Partially Achieved">
      <formula>NOT(ISERROR(SEARCH("Partially Achieved",J3)))</formula>
    </cfRule>
    <cfRule type="containsText" dxfId="295" priority="52" operator="containsText" text="Not Achieved">
      <formula>NOT(ISERROR(SEARCH("Not Achieved",J3)))</formula>
    </cfRule>
  </conditionalFormatting>
  <conditionalFormatting sqref="J46">
    <cfRule type="containsText" dxfId="294" priority="45" operator="containsText" text="N/A">
      <formula>NOT(ISERROR(SEARCH("N/A",J46)))</formula>
    </cfRule>
    <cfRule type="containsText" dxfId="293" priority="46" operator="containsText" text="Fully Achieved">
      <formula>NOT(ISERROR(SEARCH("Fully Achieved",J46)))</formula>
    </cfRule>
    <cfRule type="containsText" dxfId="292" priority="47" operator="containsText" text="Partially Achieved">
      <formula>NOT(ISERROR(SEARCH("Partially Achieved",J46)))</formula>
    </cfRule>
    <cfRule type="containsText" dxfId="291" priority="48" operator="containsText" text="Not Achieved">
      <formula>NOT(ISERROR(SEARCH("Not Achieved",J46)))</formula>
    </cfRule>
  </conditionalFormatting>
  <conditionalFormatting sqref="J46">
    <cfRule type="cellIs" dxfId="290" priority="41" operator="equal">
      <formula>"Not Started"</formula>
    </cfRule>
    <cfRule type="cellIs" dxfId="289" priority="42" operator="equal">
      <formula>"In Progress"</formula>
    </cfRule>
    <cfRule type="cellIs" dxfId="288" priority="43" operator="equal">
      <formula>"Reviewed"</formula>
    </cfRule>
    <cfRule type="cellIs" dxfId="287" priority="44" operator="equal">
      <formula>"Reviewed"</formula>
    </cfRule>
  </conditionalFormatting>
  <conditionalFormatting sqref="J45">
    <cfRule type="containsText" dxfId="286" priority="37" operator="containsText" text="N/A">
      <formula>NOT(ISERROR(SEARCH("N/A",J45)))</formula>
    </cfRule>
    <cfRule type="containsText" dxfId="285" priority="38" operator="containsText" text="Fully Achieved">
      <formula>NOT(ISERROR(SEARCH("Fully Achieved",J45)))</formula>
    </cfRule>
    <cfRule type="containsText" dxfId="284" priority="39" operator="containsText" text="Partially Achieved">
      <formula>NOT(ISERROR(SEARCH("Partially Achieved",J45)))</formula>
    </cfRule>
    <cfRule type="containsText" dxfId="283" priority="40" operator="containsText" text="Not Achieved">
      <formula>NOT(ISERROR(SEARCH("Not Achieved",J45)))</formula>
    </cfRule>
  </conditionalFormatting>
  <conditionalFormatting sqref="J45">
    <cfRule type="cellIs" dxfId="282" priority="33" operator="equal">
      <formula>"Not Started"</formula>
    </cfRule>
    <cfRule type="cellIs" dxfId="281" priority="34" operator="equal">
      <formula>"In Progress"</formula>
    </cfRule>
    <cfRule type="cellIs" dxfId="280" priority="35" operator="equal">
      <formula>"Reviewed"</formula>
    </cfRule>
    <cfRule type="cellIs" dxfId="279" priority="36" operator="equal">
      <formula>"Reviewed"</formula>
    </cfRule>
  </conditionalFormatting>
  <conditionalFormatting sqref="J44">
    <cfRule type="containsText" dxfId="278" priority="29" operator="containsText" text="N/A">
      <formula>NOT(ISERROR(SEARCH("N/A",J44)))</formula>
    </cfRule>
    <cfRule type="containsText" dxfId="277" priority="30" operator="containsText" text="Fully Achieved">
      <formula>NOT(ISERROR(SEARCH("Fully Achieved",J44)))</formula>
    </cfRule>
    <cfRule type="containsText" dxfId="276" priority="31" operator="containsText" text="Partially Achieved">
      <formula>NOT(ISERROR(SEARCH("Partially Achieved",J44)))</formula>
    </cfRule>
    <cfRule type="containsText" dxfId="275" priority="32" operator="containsText" text="Not Achieved">
      <formula>NOT(ISERROR(SEARCH("Not Achieved",J44)))</formula>
    </cfRule>
  </conditionalFormatting>
  <conditionalFormatting sqref="J44">
    <cfRule type="cellIs" dxfId="274" priority="25" operator="equal">
      <formula>"Not Started"</formula>
    </cfRule>
    <cfRule type="cellIs" dxfId="273" priority="26" operator="equal">
      <formula>"In Progress"</formula>
    </cfRule>
    <cfRule type="cellIs" dxfId="272" priority="27" operator="equal">
      <formula>"Reviewed"</formula>
    </cfRule>
    <cfRule type="cellIs" dxfId="271" priority="28" operator="equal">
      <formula>"Reviewed"</formula>
    </cfRule>
  </conditionalFormatting>
  <conditionalFormatting sqref="J43">
    <cfRule type="containsText" dxfId="270" priority="21" operator="containsText" text="N/A">
      <formula>NOT(ISERROR(SEARCH("N/A",J43)))</formula>
    </cfRule>
    <cfRule type="containsText" dxfId="269" priority="22" operator="containsText" text="Fully Achieved">
      <formula>NOT(ISERROR(SEARCH("Fully Achieved",J43)))</formula>
    </cfRule>
    <cfRule type="containsText" dxfId="268" priority="23" operator="containsText" text="Partially Achieved">
      <formula>NOT(ISERROR(SEARCH("Partially Achieved",J43)))</formula>
    </cfRule>
    <cfRule type="containsText" dxfId="267" priority="24" operator="containsText" text="Not Achieved">
      <formula>NOT(ISERROR(SEARCH("Not Achieved",J43)))</formula>
    </cfRule>
  </conditionalFormatting>
  <conditionalFormatting sqref="J43">
    <cfRule type="cellIs" dxfId="266" priority="17" operator="equal">
      <formula>"Not Started"</formula>
    </cfRule>
    <cfRule type="cellIs" dxfId="265" priority="18" operator="equal">
      <formula>"In Progress"</formula>
    </cfRule>
    <cfRule type="cellIs" dxfId="264" priority="19" operator="equal">
      <formula>"Reviewed"</formula>
    </cfRule>
    <cfRule type="cellIs" dxfId="263" priority="20" operator="equal">
      <formula>"Reviewed"</formula>
    </cfRule>
  </conditionalFormatting>
  <conditionalFormatting sqref="J42">
    <cfRule type="containsText" dxfId="262" priority="13" operator="containsText" text="N/A">
      <formula>NOT(ISERROR(SEARCH("N/A",J42)))</formula>
    </cfRule>
    <cfRule type="containsText" dxfId="261" priority="14" operator="containsText" text="Fully Achieved">
      <formula>NOT(ISERROR(SEARCH("Fully Achieved",J42)))</formula>
    </cfRule>
    <cfRule type="containsText" dxfId="260" priority="15" operator="containsText" text="Partially Achieved">
      <formula>NOT(ISERROR(SEARCH("Partially Achieved",J42)))</formula>
    </cfRule>
    <cfRule type="containsText" dxfId="259" priority="16" operator="containsText" text="Not Achieved">
      <formula>NOT(ISERROR(SEARCH("Not Achieved",J42)))</formula>
    </cfRule>
  </conditionalFormatting>
  <conditionalFormatting sqref="J42">
    <cfRule type="cellIs" dxfId="258" priority="9" operator="equal">
      <formula>"Not Started"</formula>
    </cfRule>
    <cfRule type="cellIs" dxfId="257" priority="10" operator="equal">
      <formula>"In Progress"</formula>
    </cfRule>
    <cfRule type="cellIs" dxfId="256" priority="11" operator="equal">
      <formula>"Reviewed"</formula>
    </cfRule>
    <cfRule type="cellIs" dxfId="255" priority="12" operator="equal">
      <formula>"Reviewed"</formula>
    </cfRule>
  </conditionalFormatting>
  <conditionalFormatting sqref="J41">
    <cfRule type="containsText" dxfId="254" priority="5" operator="containsText" text="N/A">
      <formula>NOT(ISERROR(SEARCH("N/A",J41)))</formula>
    </cfRule>
    <cfRule type="containsText" dxfId="253" priority="6" operator="containsText" text="Fully Achieved">
      <formula>NOT(ISERROR(SEARCH("Fully Achieved",J41)))</formula>
    </cfRule>
    <cfRule type="containsText" dxfId="252" priority="7" operator="containsText" text="Partially Achieved">
      <formula>NOT(ISERROR(SEARCH("Partially Achieved",J41)))</formula>
    </cfRule>
    <cfRule type="containsText" dxfId="251" priority="8" operator="containsText" text="Not Achieved">
      <formula>NOT(ISERROR(SEARCH("Not Achieved",J41)))</formula>
    </cfRule>
  </conditionalFormatting>
  <conditionalFormatting sqref="J41">
    <cfRule type="cellIs" dxfId="250" priority="1" operator="equal">
      <formula>"Not Started"</formula>
    </cfRule>
    <cfRule type="cellIs" dxfId="249" priority="2" operator="equal">
      <formula>"In Progress"</formula>
    </cfRule>
    <cfRule type="cellIs" dxfId="248" priority="3" operator="equal">
      <formula>"Reviewed"</formula>
    </cfRule>
    <cfRule type="cellIs" dxfId="247" priority="4" operator="equal">
      <formula>"Reviewed"</formula>
    </cfRule>
  </conditionalFormatting>
  <pageMargins left="0.7" right="0.7" top="0.75" bottom="0.75" header="0.51180555555555496" footer="0.51180555555555496"/>
  <pageSetup paperSize="9" scale="52" firstPageNumber="0" fitToHeight="0" orientation="portrait" r:id="rId1"/>
  <extLst>
    <ext xmlns:x14="http://schemas.microsoft.com/office/spreadsheetml/2009/9/main" uri="{CCE6A557-97BC-4b89-ADB6-D9C93CAAB3DF}">
      <x14:dataValidations xmlns:xm="http://schemas.microsoft.com/office/excel/2006/main" xWindow="37" yWindow="485" count="4">
        <x14:dataValidation type="list" allowBlank="1" showErrorMessage="1" xr:uid="{92A4368F-B39F-4092-B5A3-003470776F70}">
          <x14:formula1>
            <xm:f>Legend!$A$23:$A$26</xm:f>
          </x14:formula1>
          <xm:sqref>J3</xm:sqref>
        </x14:dataValidation>
        <x14:dataValidation type="list" allowBlank="1" showInputMessage="1" showErrorMessage="1" xr:uid="{00000000-0002-0000-0500-000002000000}">
          <x14:formula1>
            <xm:f>Legend!$A$23:$A$26</xm:f>
          </x14:formula1>
          <xm:sqref>J4:J60</xm:sqref>
        </x14:dataValidation>
        <x14:dataValidation type="list" allowBlank="1" showErrorMessage="1" promptTitle="Monitoring Assessment" prompt="Are controls monitored periodically to ensure they continue to achieve the desired outcome?_x000a_Do control owners ensure the controls continue to meet the desired outcome?" xr:uid="{00000000-0002-0000-0500-000000000000}">
          <x14:formula1>
            <xm:f>Legend!$A$17:$A$20</xm:f>
          </x14:formula1>
          <xm:sqref>H3:H60</xm:sqref>
        </x14:dataValidation>
        <x14:dataValidation type="list" allowBlank="1" showInputMessage="1" showErrorMessage="1" xr:uid="{00000000-0002-0000-0500-000001000000}">
          <x14:formula1>
            <xm:f>Legend!$A$3:$A$6</xm:f>
          </x14:formula1>
          <xm:sqref>E3:G60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FF00"/>
    <pageSetUpPr fitToPage="1"/>
  </sheetPr>
  <dimension ref="A1:L34"/>
  <sheetViews>
    <sheetView zoomScale="73" zoomScaleNormal="73" workbookViewId="0">
      <pane xSplit="1" ySplit="2" topLeftCell="C5" activePane="bottomRight" state="frozen"/>
      <selection activeCell="J60" sqref="J60"/>
      <selection pane="topRight" activeCell="J60" sqref="J60"/>
      <selection pane="bottomLeft" activeCell="J60" sqref="J60"/>
      <selection pane="bottomRight" activeCell="J5" sqref="J5"/>
    </sheetView>
  </sheetViews>
  <sheetFormatPr defaultColWidth="9.109375" defaultRowHeight="14.4" x14ac:dyDescent="0.3"/>
  <cols>
    <col min="1" max="1" width="25.6640625" style="4" customWidth="1"/>
    <col min="2" max="2" width="32" style="4" customWidth="1"/>
    <col min="3" max="4" width="25.6640625" style="4" customWidth="1"/>
    <col min="5" max="5" width="23.33203125" style="27" customWidth="1"/>
    <col min="6" max="6" width="23.88671875" style="27" customWidth="1"/>
    <col min="7" max="7" width="20" style="27" customWidth="1"/>
    <col min="8" max="8" width="20.6640625" style="27" customWidth="1"/>
    <col min="9" max="9" width="25.6640625" style="4" customWidth="1"/>
    <col min="10" max="10" width="14" style="27" customWidth="1"/>
    <col min="11" max="11" width="65.109375" style="1" customWidth="1"/>
    <col min="12" max="12" width="70.44140625" style="4" customWidth="1"/>
    <col min="13" max="1021" width="8.5546875" style="4"/>
    <col min="1022" max="16384" width="9.109375" style="4"/>
  </cols>
  <sheetData>
    <row r="1" spans="1:12" ht="35.25" customHeight="1" thickBot="1" x14ac:dyDescent="0.35">
      <c r="A1" s="355" t="s">
        <v>8</v>
      </c>
      <c r="B1" s="356"/>
      <c r="C1" s="356"/>
      <c r="D1" s="356"/>
      <c r="E1" s="356"/>
      <c r="F1" s="356"/>
      <c r="G1" s="356"/>
      <c r="H1" s="356"/>
      <c r="I1" s="356"/>
      <c r="J1" s="153"/>
      <c r="K1" s="357"/>
      <c r="L1" s="358"/>
    </row>
    <row r="2" spans="1:12" s="70" customFormat="1" ht="48.6" customHeight="1" thickBot="1" x14ac:dyDescent="0.35">
      <c r="A2" s="154" t="s">
        <v>0</v>
      </c>
      <c r="B2" s="154" t="s">
        <v>1</v>
      </c>
      <c r="C2" s="155" t="s">
        <v>5</v>
      </c>
      <c r="D2" s="155" t="s">
        <v>31</v>
      </c>
      <c r="E2" s="156" t="s">
        <v>414</v>
      </c>
      <c r="F2" s="156" t="s">
        <v>14</v>
      </c>
      <c r="G2" s="156" t="s">
        <v>9</v>
      </c>
      <c r="H2" s="156" t="s">
        <v>20</v>
      </c>
      <c r="I2" s="154" t="s">
        <v>32</v>
      </c>
      <c r="J2" s="157" t="s">
        <v>53</v>
      </c>
      <c r="K2" s="158" t="s">
        <v>78</v>
      </c>
      <c r="L2" s="158" t="s">
        <v>79</v>
      </c>
    </row>
    <row r="3" spans="1:12" s="24" customFormat="1" ht="171.75" customHeight="1" x14ac:dyDescent="0.3">
      <c r="A3" s="159" t="s">
        <v>262</v>
      </c>
      <c r="B3" s="160" t="s">
        <v>263</v>
      </c>
      <c r="C3" s="192" t="s">
        <v>421</v>
      </c>
      <c r="D3" s="173"/>
      <c r="E3" s="173" t="s">
        <v>2</v>
      </c>
      <c r="F3" s="173" t="s">
        <v>6</v>
      </c>
      <c r="G3" s="174" t="s">
        <v>2</v>
      </c>
      <c r="H3" s="173" t="s">
        <v>43</v>
      </c>
      <c r="I3" s="85" t="s">
        <v>423</v>
      </c>
      <c r="J3" s="131" t="s">
        <v>51</v>
      </c>
      <c r="K3" s="161" t="s">
        <v>264</v>
      </c>
      <c r="L3" s="162" t="s">
        <v>265</v>
      </c>
    </row>
    <row r="4" spans="1:12" s="24" customFormat="1" ht="100.8" x14ac:dyDescent="0.3">
      <c r="A4" s="159" t="s">
        <v>266</v>
      </c>
      <c r="B4" s="160" t="s">
        <v>267</v>
      </c>
      <c r="C4" s="192" t="s">
        <v>421</v>
      </c>
      <c r="D4" s="173"/>
      <c r="E4" s="173" t="s">
        <v>6</v>
      </c>
      <c r="F4" s="173" t="s">
        <v>6</v>
      </c>
      <c r="G4" s="173" t="s">
        <v>6</v>
      </c>
      <c r="H4" s="173" t="s">
        <v>44</v>
      </c>
      <c r="I4" s="85" t="s">
        <v>423</v>
      </c>
      <c r="J4" s="131" t="s">
        <v>51</v>
      </c>
      <c r="K4" s="161" t="s">
        <v>268</v>
      </c>
      <c r="L4" s="162" t="s">
        <v>269</v>
      </c>
    </row>
    <row r="5" spans="1:12" s="24" customFormat="1" ht="331.2" x14ac:dyDescent="0.3">
      <c r="A5" s="159" t="s">
        <v>270</v>
      </c>
      <c r="B5" s="160" t="s">
        <v>271</v>
      </c>
      <c r="C5" s="192" t="s">
        <v>421</v>
      </c>
      <c r="D5" s="173"/>
      <c r="E5" s="173" t="s">
        <v>2</v>
      </c>
      <c r="F5" s="173" t="s">
        <v>6</v>
      </c>
      <c r="G5" s="173" t="s">
        <v>2</v>
      </c>
      <c r="H5" s="173" t="s">
        <v>42</v>
      </c>
      <c r="I5" s="85" t="s">
        <v>423</v>
      </c>
      <c r="J5" s="131" t="s">
        <v>48</v>
      </c>
      <c r="K5" s="161" t="s">
        <v>272</v>
      </c>
      <c r="L5" s="162" t="s">
        <v>273</v>
      </c>
    </row>
    <row r="6" spans="1:12" s="24" customFormat="1" ht="354" customHeight="1" x14ac:dyDescent="0.3">
      <c r="A6" s="159" t="s">
        <v>274</v>
      </c>
      <c r="B6" s="160" t="s">
        <v>275</v>
      </c>
      <c r="C6" s="192" t="s">
        <v>421</v>
      </c>
      <c r="D6" s="173"/>
      <c r="E6" s="173" t="s">
        <v>6</v>
      </c>
      <c r="F6" s="173" t="s">
        <v>2</v>
      </c>
      <c r="G6" s="173" t="s">
        <v>6</v>
      </c>
      <c r="H6" s="173" t="s">
        <v>43</v>
      </c>
      <c r="I6" s="85" t="s">
        <v>423</v>
      </c>
      <c r="J6" s="131" t="s">
        <v>48</v>
      </c>
      <c r="K6" s="161" t="s">
        <v>276</v>
      </c>
      <c r="L6" s="162" t="s">
        <v>277</v>
      </c>
    </row>
    <row r="7" spans="1:12" s="24" customFormat="1" ht="216.75" customHeight="1" x14ac:dyDescent="0.3">
      <c r="A7" s="159" t="s">
        <v>278</v>
      </c>
      <c r="B7" s="160" t="s">
        <v>279</v>
      </c>
      <c r="C7" s="192" t="s">
        <v>421</v>
      </c>
      <c r="D7" s="173"/>
      <c r="E7" s="173" t="s">
        <v>6</v>
      </c>
      <c r="F7" s="173" t="s">
        <v>2</v>
      </c>
      <c r="G7" s="173" t="s">
        <v>2</v>
      </c>
      <c r="H7" s="173" t="s">
        <v>43</v>
      </c>
      <c r="I7" s="85" t="s">
        <v>423</v>
      </c>
      <c r="J7" s="131" t="s">
        <v>51</v>
      </c>
      <c r="K7" s="161" t="s">
        <v>280</v>
      </c>
      <c r="L7" s="162" t="s">
        <v>281</v>
      </c>
    </row>
    <row r="8" spans="1:12" s="24" customFormat="1" ht="129.75" customHeight="1" x14ac:dyDescent="0.3">
      <c r="A8" s="159" t="s">
        <v>282</v>
      </c>
      <c r="B8" s="160" t="s">
        <v>283</v>
      </c>
      <c r="C8" s="192" t="s">
        <v>421</v>
      </c>
      <c r="D8" s="173"/>
      <c r="E8" s="173" t="s">
        <v>2</v>
      </c>
      <c r="F8" s="173" t="s">
        <v>2</v>
      </c>
      <c r="G8" s="173" t="s">
        <v>2</v>
      </c>
      <c r="H8" s="173" t="s">
        <v>43</v>
      </c>
      <c r="I8" s="85" t="s">
        <v>423</v>
      </c>
      <c r="J8" s="131" t="s">
        <v>48</v>
      </c>
      <c r="K8" s="161" t="s">
        <v>284</v>
      </c>
      <c r="L8" s="162" t="s">
        <v>285</v>
      </c>
    </row>
    <row r="9" spans="1:12" s="24" customFormat="1" ht="216" x14ac:dyDescent="0.3">
      <c r="A9" s="159" t="s">
        <v>286</v>
      </c>
      <c r="B9" s="160" t="s">
        <v>287</v>
      </c>
      <c r="C9" s="192" t="s">
        <v>421</v>
      </c>
      <c r="D9" s="173"/>
      <c r="E9" s="173" t="s">
        <v>6</v>
      </c>
      <c r="F9" s="173" t="s">
        <v>6</v>
      </c>
      <c r="G9" s="173" t="s">
        <v>6</v>
      </c>
      <c r="H9" s="173" t="s">
        <v>42</v>
      </c>
      <c r="I9" s="85" t="s">
        <v>423</v>
      </c>
      <c r="J9" s="131" t="s">
        <v>51</v>
      </c>
      <c r="K9" s="161" t="s">
        <v>288</v>
      </c>
      <c r="L9" s="162" t="s">
        <v>289</v>
      </c>
    </row>
    <row r="10" spans="1:12" s="29" customFormat="1" x14ac:dyDescent="0.3">
      <c r="A10" s="30"/>
      <c r="B10" s="30"/>
      <c r="C10" s="30"/>
      <c r="D10" s="30"/>
      <c r="E10" s="31"/>
      <c r="F10" s="31"/>
      <c r="G10" s="31"/>
      <c r="H10" s="31"/>
      <c r="I10" s="30"/>
      <c r="J10" s="31"/>
      <c r="K10" s="2"/>
    </row>
    <row r="11" spans="1:12" s="29" customFormat="1" x14ac:dyDescent="0.3">
      <c r="E11" s="19"/>
      <c r="F11" s="19"/>
      <c r="G11" s="22"/>
      <c r="H11" s="31"/>
      <c r="I11" s="30"/>
      <c r="J11" s="31"/>
      <c r="K11" s="2"/>
    </row>
    <row r="12" spans="1:12" s="29" customFormat="1" x14ac:dyDescent="0.3">
      <c r="E12" s="19"/>
      <c r="F12" s="19"/>
      <c r="G12" s="19"/>
      <c r="H12" s="31"/>
      <c r="I12" s="30"/>
      <c r="J12" s="31"/>
      <c r="K12" s="2"/>
    </row>
    <row r="13" spans="1:12" x14ac:dyDescent="0.3">
      <c r="G13" s="8"/>
      <c r="H13" s="21"/>
      <c r="I13" s="11"/>
      <c r="J13" s="21"/>
    </row>
    <row r="14" spans="1:12" x14ac:dyDescent="0.3">
      <c r="G14" s="8"/>
      <c r="H14" s="21"/>
      <c r="I14" s="11"/>
      <c r="J14" s="21"/>
    </row>
    <row r="15" spans="1:12" x14ac:dyDescent="0.3">
      <c r="G15" s="8"/>
      <c r="H15" s="21"/>
      <c r="I15" s="11"/>
      <c r="J15" s="21"/>
    </row>
    <row r="16" spans="1:12" x14ac:dyDescent="0.3">
      <c r="G16" s="8"/>
      <c r="H16" s="21"/>
      <c r="I16" s="11"/>
      <c r="J16" s="21"/>
    </row>
    <row r="17" spans="7:10" x14ac:dyDescent="0.3">
      <c r="G17" s="8"/>
      <c r="H17" s="21"/>
      <c r="I17" s="11"/>
      <c r="J17" s="21"/>
    </row>
    <row r="18" spans="7:10" x14ac:dyDescent="0.3">
      <c r="G18" s="8"/>
      <c r="H18" s="21"/>
      <c r="I18" s="11"/>
      <c r="J18" s="21"/>
    </row>
    <row r="19" spans="7:10" x14ac:dyDescent="0.3">
      <c r="G19" s="9"/>
      <c r="H19" s="21"/>
      <c r="I19" s="11"/>
      <c r="J19" s="21"/>
    </row>
    <row r="20" spans="7:10" x14ac:dyDescent="0.3">
      <c r="H20" s="21"/>
      <c r="I20" s="11"/>
      <c r="J20" s="21"/>
    </row>
    <row r="21" spans="7:10" x14ac:dyDescent="0.3">
      <c r="G21" s="8"/>
      <c r="H21" s="21"/>
      <c r="I21" s="11"/>
      <c r="J21" s="21"/>
    </row>
    <row r="22" spans="7:10" x14ac:dyDescent="0.3">
      <c r="G22" s="8"/>
      <c r="H22" s="21"/>
      <c r="I22" s="11"/>
      <c r="J22" s="21"/>
    </row>
    <row r="23" spans="7:10" x14ac:dyDescent="0.3">
      <c r="G23" s="8"/>
      <c r="H23" s="21"/>
      <c r="I23" s="11"/>
      <c r="J23" s="21"/>
    </row>
    <row r="24" spans="7:10" x14ac:dyDescent="0.3">
      <c r="G24" s="9"/>
      <c r="H24" s="21"/>
      <c r="I24" s="11"/>
      <c r="J24" s="21"/>
    </row>
    <row r="25" spans="7:10" x14ac:dyDescent="0.3">
      <c r="G25" s="9"/>
      <c r="H25" s="21"/>
      <c r="I25" s="11"/>
      <c r="J25" s="21"/>
    </row>
    <row r="26" spans="7:10" x14ac:dyDescent="0.3">
      <c r="G26" s="9"/>
      <c r="H26" s="21"/>
      <c r="I26" s="11"/>
      <c r="J26" s="21"/>
    </row>
    <row r="27" spans="7:10" x14ac:dyDescent="0.3">
      <c r="G27" s="9"/>
      <c r="H27" s="21"/>
      <c r="I27" s="11"/>
      <c r="J27" s="21"/>
    </row>
    <row r="28" spans="7:10" x14ac:dyDescent="0.3">
      <c r="H28" s="21"/>
      <c r="I28" s="11"/>
      <c r="J28" s="21"/>
    </row>
    <row r="29" spans="7:10" x14ac:dyDescent="0.3">
      <c r="G29" s="8"/>
    </row>
    <row r="30" spans="7:10" x14ac:dyDescent="0.3">
      <c r="G30" s="8"/>
    </row>
    <row r="31" spans="7:10" x14ac:dyDescent="0.3">
      <c r="G31" s="8"/>
    </row>
    <row r="32" spans="7:10" x14ac:dyDescent="0.3">
      <c r="G32" s="9"/>
    </row>
    <row r="33" spans="1:7" x14ac:dyDescent="0.3">
      <c r="G33" s="8"/>
    </row>
    <row r="34" spans="1:7" x14ac:dyDescent="0.3">
      <c r="A34" s="6"/>
      <c r="B34" s="1"/>
      <c r="C34" s="7"/>
      <c r="D34" s="7"/>
      <c r="E34" s="7"/>
      <c r="F34" s="7"/>
      <c r="G34" s="8"/>
    </row>
  </sheetData>
  <sheetProtection formatColumns="0" formatRows="0"/>
  <mergeCells count="2">
    <mergeCell ref="A1:I1"/>
    <mergeCell ref="K1:L1"/>
  </mergeCells>
  <conditionalFormatting sqref="C3:C9">
    <cfRule type="containsText" dxfId="246" priority="57" operator="containsText" text="N/A">
      <formula>NOT(ISERROR(SEARCH("N/A",C3)))</formula>
    </cfRule>
    <cfRule type="containsText" dxfId="245" priority="58" operator="containsText" text="Fully Achieved">
      <formula>NOT(ISERROR(SEARCH("Fully Achieved",C3)))</formula>
    </cfRule>
    <cfRule type="containsText" dxfId="244" priority="59" operator="containsText" text="Partially Achieved">
      <formula>NOT(ISERROR(SEARCH("Partially Achieved",C3)))</formula>
    </cfRule>
    <cfRule type="containsText" dxfId="243" priority="60" operator="containsText" text="Not Achieved">
      <formula>NOT(ISERROR(SEARCH("Not Achieved",C3)))</formula>
    </cfRule>
  </conditionalFormatting>
  <conditionalFormatting sqref="D3:D9">
    <cfRule type="containsText" dxfId="242" priority="53" operator="containsText" text="N/A">
      <formula>NOT(ISERROR(SEARCH("N/A",D3)))</formula>
    </cfRule>
    <cfRule type="containsText" dxfId="241" priority="54" operator="containsText" text="Fully Achieved">
      <formula>NOT(ISERROR(SEARCH("Fully Achieved",D3)))</formula>
    </cfRule>
    <cfRule type="containsText" dxfId="240" priority="55" operator="containsText" text="Partially Achieved">
      <formula>NOT(ISERROR(SEARCH("Partially Achieved",D3)))</formula>
    </cfRule>
    <cfRule type="containsText" dxfId="239" priority="56" operator="containsText" text="Not Achieved">
      <formula>NOT(ISERROR(SEARCH("Not Achieved",D3)))</formula>
    </cfRule>
  </conditionalFormatting>
  <conditionalFormatting sqref="E3:E9">
    <cfRule type="containsText" dxfId="238" priority="49" operator="containsText" text="N/A">
      <formula>NOT(ISERROR(SEARCH("N/A",E3)))</formula>
    </cfRule>
    <cfRule type="containsText" dxfId="237" priority="50" operator="containsText" text="Fully Achieved">
      <formula>NOT(ISERROR(SEARCH("Fully Achieved",E3)))</formula>
    </cfRule>
    <cfRule type="containsText" dxfId="236" priority="51" operator="containsText" text="Partially Achieved">
      <formula>NOT(ISERROR(SEARCH("Partially Achieved",E3)))</formula>
    </cfRule>
    <cfRule type="containsText" dxfId="235" priority="52" operator="containsText" text="Not Achieved">
      <formula>NOT(ISERROR(SEARCH("Not Achieved",E3)))</formula>
    </cfRule>
  </conditionalFormatting>
  <conditionalFormatting sqref="F3:F9">
    <cfRule type="containsText" dxfId="234" priority="45" operator="containsText" text="N/A">
      <formula>NOT(ISERROR(SEARCH("N/A",F3)))</formula>
    </cfRule>
    <cfRule type="containsText" dxfId="233" priority="46" operator="containsText" text="Fully Achieved">
      <formula>NOT(ISERROR(SEARCH("Fully Achieved",F3)))</formula>
    </cfRule>
    <cfRule type="containsText" dxfId="232" priority="47" operator="containsText" text="Partially Achieved">
      <formula>NOT(ISERROR(SEARCH("Partially Achieved",F3)))</formula>
    </cfRule>
    <cfRule type="containsText" dxfId="231" priority="48" operator="containsText" text="Not Achieved">
      <formula>NOT(ISERROR(SEARCH("Not Achieved",F3)))</formula>
    </cfRule>
  </conditionalFormatting>
  <conditionalFormatting sqref="G3:G9">
    <cfRule type="containsText" dxfId="230" priority="41" operator="containsText" text="N/A">
      <formula>NOT(ISERROR(SEARCH("N/A",G3)))</formula>
    </cfRule>
    <cfRule type="containsText" dxfId="229" priority="42" operator="containsText" text="Fully Achieved">
      <formula>NOT(ISERROR(SEARCH("Fully Achieved",G3)))</formula>
    </cfRule>
    <cfRule type="containsText" dxfId="228" priority="43" operator="containsText" text="Partially Achieved">
      <formula>NOT(ISERROR(SEARCH("Partially Achieved",G3)))</formula>
    </cfRule>
    <cfRule type="containsText" dxfId="227" priority="44" operator="containsText" text="Not Achieved">
      <formula>NOT(ISERROR(SEARCH("Not Achieved",G3)))</formula>
    </cfRule>
  </conditionalFormatting>
  <conditionalFormatting sqref="H3:H9">
    <cfRule type="containsText" dxfId="226" priority="37" operator="containsText" text="N/A">
      <formula>NOT(ISERROR(SEARCH("N/A",H3)))</formula>
    </cfRule>
    <cfRule type="containsText" dxfId="225" priority="38" operator="containsText" text="Fully Achieved">
      <formula>NOT(ISERROR(SEARCH("Fully Achieved",H3)))</formula>
    </cfRule>
    <cfRule type="containsText" dxfId="224" priority="39" operator="containsText" text="Partially Achieved">
      <formula>NOT(ISERROR(SEARCH("Partially Achieved",H3)))</formula>
    </cfRule>
    <cfRule type="containsText" dxfId="223" priority="40" operator="containsText" text="Not Achieved">
      <formula>NOT(ISERROR(SEARCH("Not Achieved",H3)))</formula>
    </cfRule>
  </conditionalFormatting>
  <conditionalFormatting sqref="J3:J9">
    <cfRule type="containsText" dxfId="222" priority="5" operator="containsText" text="N/A">
      <formula>NOT(ISERROR(SEARCH("N/A",J3)))</formula>
    </cfRule>
    <cfRule type="containsText" dxfId="221" priority="6" operator="containsText" text="Fully Achieved">
      <formula>NOT(ISERROR(SEARCH("Fully Achieved",J3)))</formula>
    </cfRule>
    <cfRule type="containsText" dxfId="220" priority="7" operator="containsText" text="Partially Achieved">
      <formula>NOT(ISERROR(SEARCH("Partially Achieved",J3)))</formula>
    </cfRule>
    <cfRule type="containsText" dxfId="219" priority="8" operator="containsText" text="Not Achieved">
      <formula>NOT(ISERROR(SEARCH("Not Achieved",J3)))</formula>
    </cfRule>
  </conditionalFormatting>
  <conditionalFormatting sqref="J3:J9">
    <cfRule type="cellIs" dxfId="218" priority="1" operator="equal">
      <formula>"Not Started"</formula>
    </cfRule>
    <cfRule type="cellIs" dxfId="217" priority="2" operator="equal">
      <formula>"In Progress"</formula>
    </cfRule>
    <cfRule type="cellIs" dxfId="216" priority="3" operator="equal">
      <formula>"Reviewed"</formula>
    </cfRule>
    <cfRule type="cellIs" dxfId="215" priority="4" operator="equal">
      <formula>"Reviewed"</formula>
    </cfRule>
  </conditionalFormatting>
  <dataValidations xWindow="1021" yWindow="977" count="1">
    <dataValidation type="list" allowBlank="1" showInputMessage="1" showErrorMessage="1" sqref="E1:E2 E10" xr:uid="{00000000-0002-0000-0600-000000000000}">
      <formula1>#REF!</formula1>
    </dataValidation>
  </dataValidations>
  <pageMargins left="0.7" right="0.7" top="0.75" bottom="0.75" header="0.51180555555555496" footer="0.51180555555555496"/>
  <pageSetup paperSize="9" scale="52" firstPageNumber="0" fitToHeight="0" orientation="portrait" r:id="rId1"/>
  <extLst>
    <ext xmlns:x14="http://schemas.microsoft.com/office/spreadsheetml/2009/9/main" uri="{CCE6A557-97BC-4b89-ADB6-D9C93CAAB3DF}">
      <x14:dataValidations xmlns:xm="http://schemas.microsoft.com/office/excel/2006/main" xWindow="1021" yWindow="977" count="3">
        <x14:dataValidation type="list" allowBlank="1" showErrorMessage="1" promptTitle="Monitoring Assessment" prompt="Are controls monitored periodically to ensure they continue to achieve the desired outcome?_x000a_Do control owners ensure the controls continue to meet the desired outcome?" xr:uid="{00000000-0002-0000-0600-000001000000}">
          <x14:formula1>
            <xm:f>Legend!$A$17:$A$20</xm:f>
          </x14:formula1>
          <xm:sqref>H3:H9</xm:sqref>
        </x14:dataValidation>
        <x14:dataValidation type="list" allowBlank="1" showInputMessage="1" showErrorMessage="1" xr:uid="{00000000-0002-0000-0600-000002000000}">
          <x14:formula1>
            <xm:f>Legend!$A$3:$A$6</xm:f>
          </x14:formula1>
          <xm:sqref>E3:G9</xm:sqref>
        </x14:dataValidation>
        <x14:dataValidation type="list" allowBlank="1" showErrorMessage="1" xr:uid="{00000000-0002-0000-0600-000003000000}">
          <x14:formula1>
            <xm:f>Legend!$A$23:$A$26</xm:f>
          </x14:formula1>
          <xm:sqref>J3:J9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FF0000"/>
    <pageSetUpPr fitToPage="1"/>
  </sheetPr>
  <dimension ref="A1:L49"/>
  <sheetViews>
    <sheetView zoomScale="70" zoomScaleNormal="70" workbookViewId="0">
      <pane ySplit="2" topLeftCell="A7" activePane="bottomLeft" state="frozen"/>
      <selection activeCell="J60" sqref="J60"/>
      <selection pane="bottomLeft" activeCell="H7" sqref="H7"/>
    </sheetView>
  </sheetViews>
  <sheetFormatPr defaultColWidth="37" defaultRowHeight="14.4" x14ac:dyDescent="0.3"/>
  <cols>
    <col min="1" max="1" width="20.88671875" style="12" customWidth="1"/>
    <col min="2" max="2" width="47.109375" style="4" customWidth="1"/>
    <col min="3" max="4" width="25.6640625" style="4" customWidth="1"/>
    <col min="5" max="5" width="21.33203125" style="27" customWidth="1"/>
    <col min="6" max="7" width="15.44140625" style="27" bestFit="1" customWidth="1"/>
    <col min="8" max="8" width="21.33203125" style="27" customWidth="1"/>
    <col min="9" max="9" width="25.6640625" style="4" customWidth="1"/>
    <col min="10" max="10" width="14.44140625" style="4" customWidth="1"/>
    <col min="11" max="11" width="70.33203125" style="1" customWidth="1"/>
    <col min="12" max="12" width="79.109375" style="4" customWidth="1"/>
    <col min="13" max="16384" width="37" style="4"/>
  </cols>
  <sheetData>
    <row r="1" spans="1:12" ht="42.75" customHeight="1" x14ac:dyDescent="0.3">
      <c r="A1" s="359" t="s">
        <v>11</v>
      </c>
      <c r="B1" s="360"/>
      <c r="C1" s="360"/>
      <c r="D1" s="360"/>
      <c r="E1" s="360"/>
      <c r="F1" s="360"/>
      <c r="G1" s="360"/>
      <c r="H1" s="360"/>
      <c r="I1" s="360"/>
      <c r="J1" s="360"/>
      <c r="K1" s="360"/>
      <c r="L1" s="361"/>
    </row>
    <row r="2" spans="1:12" ht="45" customHeight="1" x14ac:dyDescent="0.3">
      <c r="A2" s="163" t="s">
        <v>0</v>
      </c>
      <c r="B2" s="164" t="s">
        <v>1</v>
      </c>
      <c r="C2" s="164" t="s">
        <v>5</v>
      </c>
      <c r="D2" s="164" t="s">
        <v>31</v>
      </c>
      <c r="E2" s="165" t="s">
        <v>415</v>
      </c>
      <c r="F2" s="165" t="s">
        <v>46</v>
      </c>
      <c r="G2" s="165" t="s">
        <v>9</v>
      </c>
      <c r="H2" s="165" t="s">
        <v>20</v>
      </c>
      <c r="I2" s="166" t="s">
        <v>32</v>
      </c>
      <c r="J2" s="167" t="s">
        <v>53</v>
      </c>
      <c r="K2" s="166" t="s">
        <v>78</v>
      </c>
      <c r="L2" s="166" t="s">
        <v>79</v>
      </c>
    </row>
    <row r="3" spans="1:12" s="28" customFormat="1" ht="309.75" customHeight="1" x14ac:dyDescent="0.3">
      <c r="A3" s="289" t="s">
        <v>290</v>
      </c>
      <c r="B3" s="290" t="s">
        <v>291</v>
      </c>
      <c r="C3" s="291" t="s">
        <v>421</v>
      </c>
      <c r="D3" s="291"/>
      <c r="E3" s="176" t="s">
        <v>6</v>
      </c>
      <c r="F3" s="176" t="s">
        <v>2</v>
      </c>
      <c r="G3" s="176" t="s">
        <v>6</v>
      </c>
      <c r="H3" s="176" t="s">
        <v>43</v>
      </c>
      <c r="I3" s="193" t="s">
        <v>423</v>
      </c>
      <c r="J3" s="131" t="s">
        <v>51</v>
      </c>
      <c r="K3" s="170" t="s">
        <v>292</v>
      </c>
      <c r="L3" s="171" t="s">
        <v>293</v>
      </c>
    </row>
    <row r="4" spans="1:12" s="28" customFormat="1" ht="278.25" customHeight="1" x14ac:dyDescent="0.3">
      <c r="A4" s="292" t="s">
        <v>294</v>
      </c>
      <c r="B4" s="293" t="s">
        <v>295</v>
      </c>
      <c r="C4" s="291" t="s">
        <v>421</v>
      </c>
      <c r="D4" s="291"/>
      <c r="E4" s="176" t="s">
        <v>6</v>
      </c>
      <c r="F4" s="176" t="s">
        <v>2</v>
      </c>
      <c r="G4" s="176" t="s">
        <v>6</v>
      </c>
      <c r="H4" s="176" t="s">
        <v>42</v>
      </c>
      <c r="I4" s="193" t="s">
        <v>423</v>
      </c>
      <c r="J4" s="131" t="s">
        <v>51</v>
      </c>
      <c r="K4" s="172" t="s">
        <v>296</v>
      </c>
      <c r="L4" s="171" t="s">
        <v>297</v>
      </c>
    </row>
    <row r="5" spans="1:12" s="28" customFormat="1" ht="172.8" x14ac:dyDescent="0.3">
      <c r="A5" s="294" t="s">
        <v>298</v>
      </c>
      <c r="B5" s="293" t="s">
        <v>299</v>
      </c>
      <c r="C5" s="291" t="s">
        <v>421</v>
      </c>
      <c r="D5" s="291"/>
      <c r="E5" s="176" t="s">
        <v>6</v>
      </c>
      <c r="F5" s="176" t="s">
        <v>2</v>
      </c>
      <c r="G5" s="176" t="s">
        <v>6</v>
      </c>
      <c r="H5" s="176" t="s">
        <v>42</v>
      </c>
      <c r="I5" s="193" t="s">
        <v>423</v>
      </c>
      <c r="J5" s="131" t="s">
        <v>51</v>
      </c>
      <c r="K5" s="171" t="s">
        <v>300</v>
      </c>
      <c r="L5" s="171" t="s">
        <v>301</v>
      </c>
    </row>
    <row r="6" spans="1:12" s="28" customFormat="1" ht="144" x14ac:dyDescent="0.3">
      <c r="A6" s="294" t="s">
        <v>302</v>
      </c>
      <c r="B6" s="293" t="s">
        <v>303</v>
      </c>
      <c r="C6" s="291" t="s">
        <v>421</v>
      </c>
      <c r="D6" s="291"/>
      <c r="E6" s="176" t="s">
        <v>6</v>
      </c>
      <c r="F6" s="176" t="s">
        <v>6</v>
      </c>
      <c r="G6" s="176" t="s">
        <v>6</v>
      </c>
      <c r="H6" s="176" t="s">
        <v>42</v>
      </c>
      <c r="I6" s="193" t="s">
        <v>423</v>
      </c>
      <c r="J6" s="131" t="s">
        <v>51</v>
      </c>
      <c r="K6" s="172" t="s">
        <v>304</v>
      </c>
      <c r="L6" s="171" t="s">
        <v>305</v>
      </c>
    </row>
    <row r="7" spans="1:12" s="28" customFormat="1" ht="172.8" x14ac:dyDescent="0.3">
      <c r="A7" s="294" t="s">
        <v>306</v>
      </c>
      <c r="B7" s="293" t="s">
        <v>307</v>
      </c>
      <c r="C7" s="291" t="s">
        <v>421</v>
      </c>
      <c r="D7" s="291"/>
      <c r="E7" s="176" t="s">
        <v>6</v>
      </c>
      <c r="F7" s="176" t="s">
        <v>6</v>
      </c>
      <c r="G7" s="176" t="s">
        <v>6</v>
      </c>
      <c r="H7" s="176" t="s">
        <v>42</v>
      </c>
      <c r="I7" s="193" t="s">
        <v>423</v>
      </c>
      <c r="J7" s="131" t="s">
        <v>51</v>
      </c>
      <c r="K7" s="171" t="s">
        <v>308</v>
      </c>
      <c r="L7" s="171" t="s">
        <v>309</v>
      </c>
    </row>
    <row r="8" spans="1:12" s="28" customFormat="1" ht="215.25" customHeight="1" x14ac:dyDescent="0.3">
      <c r="A8" s="294" t="s">
        <v>310</v>
      </c>
      <c r="B8" s="293" t="s">
        <v>311</v>
      </c>
      <c r="C8" s="291" t="s">
        <v>421</v>
      </c>
      <c r="D8" s="291"/>
      <c r="E8" s="176" t="s">
        <v>2</v>
      </c>
      <c r="F8" s="176" t="s">
        <v>2</v>
      </c>
      <c r="G8" s="176" t="s">
        <v>6</v>
      </c>
      <c r="H8" s="176" t="s">
        <v>42</v>
      </c>
      <c r="I8" s="193" t="s">
        <v>423</v>
      </c>
      <c r="J8" s="131" t="s">
        <v>52</v>
      </c>
      <c r="K8" s="172" t="s">
        <v>312</v>
      </c>
      <c r="L8" s="171" t="s">
        <v>443</v>
      </c>
    </row>
    <row r="9" spans="1:12" s="28" customFormat="1" ht="129.6" x14ac:dyDescent="0.3">
      <c r="A9" s="292" t="s">
        <v>313</v>
      </c>
      <c r="B9" s="290" t="s">
        <v>314</v>
      </c>
      <c r="C9" s="291" t="s">
        <v>421</v>
      </c>
      <c r="D9" s="291"/>
      <c r="E9" s="176" t="s">
        <v>6</v>
      </c>
      <c r="F9" s="176" t="s">
        <v>2</v>
      </c>
      <c r="G9" s="176" t="s">
        <v>3</v>
      </c>
      <c r="H9" s="176" t="s">
        <v>42</v>
      </c>
      <c r="I9" s="193" t="s">
        <v>423</v>
      </c>
      <c r="J9" s="131" t="s">
        <v>51</v>
      </c>
      <c r="K9" s="170" t="s">
        <v>315</v>
      </c>
      <c r="L9" s="171" t="s">
        <v>316</v>
      </c>
    </row>
    <row r="10" spans="1:12" s="11" customFormat="1" ht="15" customHeight="1" x14ac:dyDescent="0.3">
      <c r="E10" s="21"/>
      <c r="F10" s="21"/>
      <c r="G10" s="21"/>
      <c r="H10" s="21"/>
    </row>
    <row r="11" spans="1:12" s="11" customFormat="1" ht="15" customHeight="1" x14ac:dyDescent="0.3">
      <c r="G11" s="22"/>
      <c r="H11" s="21"/>
    </row>
    <row r="12" spans="1:12" s="11" customFormat="1" ht="15" customHeight="1" x14ac:dyDescent="0.3">
      <c r="G12" s="8"/>
      <c r="H12" s="21"/>
    </row>
    <row r="13" spans="1:12" s="11" customFormat="1" ht="15" customHeight="1" x14ac:dyDescent="0.3">
      <c r="G13" s="8"/>
      <c r="H13" s="21"/>
    </row>
    <row r="14" spans="1:12" s="11" customFormat="1" ht="15" customHeight="1" x14ac:dyDescent="0.3">
      <c r="G14" s="8"/>
      <c r="H14" s="21"/>
    </row>
    <row r="15" spans="1:12" s="11" customFormat="1" ht="15" customHeight="1" x14ac:dyDescent="0.3">
      <c r="G15" s="19"/>
      <c r="H15" s="21"/>
    </row>
    <row r="16" spans="1:12" s="11" customFormat="1" ht="15" customHeight="1" x14ac:dyDescent="0.3">
      <c r="G16" s="19"/>
      <c r="H16" s="21"/>
    </row>
    <row r="17" spans="7:8" s="11" customFormat="1" ht="15" customHeight="1" x14ac:dyDescent="0.3">
      <c r="G17" s="19"/>
      <c r="H17" s="21"/>
    </row>
    <row r="18" spans="7:8" s="11" customFormat="1" ht="15" customHeight="1" x14ac:dyDescent="0.3">
      <c r="G18" s="19"/>
      <c r="H18" s="21"/>
    </row>
    <row r="19" spans="7:8" s="11" customFormat="1" ht="15" customHeight="1" x14ac:dyDescent="0.3">
      <c r="G19" s="9"/>
      <c r="H19" s="21"/>
    </row>
    <row r="20" spans="7:8" s="11" customFormat="1" ht="15" customHeight="1" x14ac:dyDescent="0.3">
      <c r="G20" s="8"/>
      <c r="H20" s="21"/>
    </row>
    <row r="21" spans="7:8" s="11" customFormat="1" ht="15" customHeight="1" x14ac:dyDescent="0.3">
      <c r="G21" s="8"/>
      <c r="H21" s="21"/>
    </row>
    <row r="22" spans="7:8" s="11" customFormat="1" ht="15" customHeight="1" x14ac:dyDescent="0.3">
      <c r="G22" s="8"/>
      <c r="H22" s="21"/>
    </row>
    <row r="23" spans="7:8" s="11" customFormat="1" ht="15" customHeight="1" x14ac:dyDescent="0.3">
      <c r="G23" s="9"/>
      <c r="H23" s="21"/>
    </row>
    <row r="24" spans="7:8" s="11" customFormat="1" ht="15" customHeight="1" x14ac:dyDescent="0.3">
      <c r="G24" s="9"/>
      <c r="H24" s="21"/>
    </row>
    <row r="25" spans="7:8" s="11" customFormat="1" ht="15" customHeight="1" x14ac:dyDescent="0.3">
      <c r="G25" s="9"/>
      <c r="H25" s="21"/>
    </row>
    <row r="26" spans="7:8" s="11" customFormat="1" ht="15" customHeight="1" x14ac:dyDescent="0.3">
      <c r="G26" s="9"/>
      <c r="H26" s="21"/>
    </row>
    <row r="27" spans="7:8" s="11" customFormat="1" ht="15" customHeight="1" x14ac:dyDescent="0.3">
      <c r="G27" s="9"/>
      <c r="H27" s="21"/>
    </row>
    <row r="28" spans="7:8" s="11" customFormat="1" ht="15" customHeight="1" x14ac:dyDescent="0.3">
      <c r="G28" s="8"/>
      <c r="H28" s="21"/>
    </row>
    <row r="29" spans="7:8" s="11" customFormat="1" ht="15" customHeight="1" x14ac:dyDescent="0.3">
      <c r="G29" s="8"/>
      <c r="H29" s="21"/>
    </row>
    <row r="30" spans="7:8" s="11" customFormat="1" ht="15" customHeight="1" x14ac:dyDescent="0.3">
      <c r="G30" s="8"/>
      <c r="H30" s="21"/>
    </row>
    <row r="31" spans="7:8" s="11" customFormat="1" ht="15" customHeight="1" x14ac:dyDescent="0.3">
      <c r="G31" s="9"/>
      <c r="H31" s="21"/>
    </row>
    <row r="32" spans="7:8" s="11" customFormat="1" ht="15" customHeight="1" x14ac:dyDescent="0.3">
      <c r="G32" s="9"/>
      <c r="H32" s="21"/>
    </row>
    <row r="33" spans="7:8" s="11" customFormat="1" ht="15" customHeight="1" x14ac:dyDescent="0.3">
      <c r="G33" s="9"/>
      <c r="H33" s="21"/>
    </row>
    <row r="34" spans="7:8" s="11" customFormat="1" ht="15" customHeight="1" x14ac:dyDescent="0.3">
      <c r="G34" s="9"/>
      <c r="H34" s="21"/>
    </row>
    <row r="35" spans="7:8" s="11" customFormat="1" ht="15" customHeight="1" x14ac:dyDescent="0.3">
      <c r="G35" s="9"/>
      <c r="H35" s="21"/>
    </row>
    <row r="36" spans="7:8" s="11" customFormat="1" ht="15" customHeight="1" x14ac:dyDescent="0.3">
      <c r="G36" s="8"/>
      <c r="H36" s="21"/>
    </row>
    <row r="37" spans="7:8" s="11" customFormat="1" ht="15" customHeight="1" x14ac:dyDescent="0.3">
      <c r="G37" s="8"/>
      <c r="H37" s="21"/>
    </row>
    <row r="38" spans="7:8" s="11" customFormat="1" ht="15" customHeight="1" x14ac:dyDescent="0.3">
      <c r="G38" s="8"/>
      <c r="H38" s="21"/>
    </row>
    <row r="39" spans="7:8" s="11" customFormat="1" ht="15" customHeight="1" x14ac:dyDescent="0.3">
      <c r="G39" s="9"/>
      <c r="H39" s="21"/>
    </row>
    <row r="40" spans="7:8" s="11" customFormat="1" ht="15" customHeight="1" x14ac:dyDescent="0.3">
      <c r="G40" s="9"/>
      <c r="H40" s="21"/>
    </row>
    <row r="41" spans="7:8" s="11" customFormat="1" ht="15" customHeight="1" x14ac:dyDescent="0.3">
      <c r="G41" s="9"/>
      <c r="H41" s="21"/>
    </row>
    <row r="42" spans="7:8" s="11" customFormat="1" ht="15" customHeight="1" x14ac:dyDescent="0.3">
      <c r="G42" s="9"/>
      <c r="H42" s="21"/>
    </row>
    <row r="43" spans="7:8" s="11" customFormat="1" ht="15" customHeight="1" x14ac:dyDescent="0.3">
      <c r="G43" s="19"/>
      <c r="H43" s="21"/>
    </row>
    <row r="44" spans="7:8" s="11" customFormat="1" ht="15" customHeight="1" x14ac:dyDescent="0.3">
      <c r="G44" s="21"/>
      <c r="H44" s="21"/>
    </row>
    <row r="45" spans="7:8" s="11" customFormat="1" ht="15" customHeight="1" x14ac:dyDescent="0.3">
      <c r="G45" s="8"/>
      <c r="H45" s="21"/>
    </row>
    <row r="46" spans="7:8" s="11" customFormat="1" ht="15" customHeight="1" x14ac:dyDescent="0.3">
      <c r="G46" s="8"/>
      <c r="H46" s="21"/>
    </row>
    <row r="47" spans="7:8" s="11" customFormat="1" ht="15" customHeight="1" x14ac:dyDescent="0.3">
      <c r="G47" s="8"/>
      <c r="H47" s="21"/>
    </row>
    <row r="48" spans="7:8" s="11" customFormat="1" ht="15" customHeight="1" x14ac:dyDescent="0.3">
      <c r="G48" s="21"/>
      <c r="H48" s="21"/>
    </row>
    <row r="49" spans="7:8" s="11" customFormat="1" ht="15" customHeight="1" x14ac:dyDescent="0.3">
      <c r="G49" s="21"/>
      <c r="H49" s="21"/>
    </row>
  </sheetData>
  <sheetProtection formatColumns="0" formatRows="0"/>
  <mergeCells count="1">
    <mergeCell ref="A1:L1"/>
  </mergeCells>
  <conditionalFormatting sqref="C3:C9">
    <cfRule type="containsText" dxfId="214" priority="117" operator="containsText" text="N/A">
      <formula>NOT(ISERROR(SEARCH("N/A",C3)))</formula>
    </cfRule>
    <cfRule type="containsText" dxfId="213" priority="118" operator="containsText" text="Fully Achieved">
      <formula>NOT(ISERROR(SEARCH("Fully Achieved",C3)))</formula>
    </cfRule>
    <cfRule type="containsText" dxfId="212" priority="119" operator="containsText" text="Partially Achieved">
      <formula>NOT(ISERROR(SEARCH("Partially Achieved",C3)))</formula>
    </cfRule>
    <cfRule type="containsText" dxfId="211" priority="120" operator="containsText" text="Not Achieved">
      <formula>NOT(ISERROR(SEARCH("Not Achieved",C3)))</formula>
    </cfRule>
  </conditionalFormatting>
  <conditionalFormatting sqref="D3:D9">
    <cfRule type="containsText" dxfId="210" priority="113" operator="containsText" text="N/A">
      <formula>NOT(ISERROR(SEARCH("N/A",D3)))</formula>
    </cfRule>
    <cfRule type="containsText" dxfId="209" priority="114" operator="containsText" text="Fully Achieved">
      <formula>NOT(ISERROR(SEARCH("Fully Achieved",D3)))</formula>
    </cfRule>
    <cfRule type="containsText" dxfId="208" priority="115" operator="containsText" text="Partially Achieved">
      <formula>NOT(ISERROR(SEARCH("Partially Achieved",D3)))</formula>
    </cfRule>
    <cfRule type="containsText" dxfId="207" priority="116" operator="containsText" text="Not Achieved">
      <formula>NOT(ISERROR(SEARCH("Not Achieved",D3)))</formula>
    </cfRule>
  </conditionalFormatting>
  <conditionalFormatting sqref="E3:E9">
    <cfRule type="containsText" dxfId="206" priority="89" operator="containsText" text="N/A">
      <formula>NOT(ISERROR(SEARCH("N/A",E3)))</formula>
    </cfRule>
    <cfRule type="containsText" dxfId="205" priority="90" operator="containsText" text="Fully Achieved">
      <formula>NOT(ISERROR(SEARCH("Fully Achieved",E3)))</formula>
    </cfRule>
    <cfRule type="containsText" dxfId="204" priority="91" operator="containsText" text="Partially Achieved">
      <formula>NOT(ISERROR(SEARCH("Partially Achieved",E3)))</formula>
    </cfRule>
    <cfRule type="containsText" dxfId="203" priority="92" operator="containsText" text="Not Achieved">
      <formula>NOT(ISERROR(SEARCH("Not Achieved",E3)))</formula>
    </cfRule>
  </conditionalFormatting>
  <conditionalFormatting sqref="F3:F9">
    <cfRule type="containsText" dxfId="202" priority="85" operator="containsText" text="N/A">
      <formula>NOT(ISERROR(SEARCH("N/A",F3)))</formula>
    </cfRule>
    <cfRule type="containsText" dxfId="201" priority="86" operator="containsText" text="Fully Achieved">
      <formula>NOT(ISERROR(SEARCH("Fully Achieved",F3)))</formula>
    </cfRule>
    <cfRule type="containsText" dxfId="200" priority="87" operator="containsText" text="Partially Achieved">
      <formula>NOT(ISERROR(SEARCH("Partially Achieved",F3)))</formula>
    </cfRule>
    <cfRule type="containsText" dxfId="199" priority="88" operator="containsText" text="Not Achieved">
      <formula>NOT(ISERROR(SEARCH("Not Achieved",F3)))</formula>
    </cfRule>
  </conditionalFormatting>
  <conditionalFormatting sqref="H3:H9">
    <cfRule type="containsText" dxfId="198" priority="77" operator="containsText" text="N/A">
      <formula>NOT(ISERROR(SEARCH("N/A",H3)))</formula>
    </cfRule>
    <cfRule type="containsText" dxfId="197" priority="78" operator="containsText" text="Fully Achieved">
      <formula>NOT(ISERROR(SEARCH("Fully Achieved",H3)))</formula>
    </cfRule>
    <cfRule type="containsText" dxfId="196" priority="79" operator="containsText" text="Partially Achieved">
      <formula>NOT(ISERROR(SEARCH("Partially Achieved",H3)))</formula>
    </cfRule>
    <cfRule type="containsText" dxfId="195" priority="80" operator="containsText" text="Not Achieved">
      <formula>NOT(ISERROR(SEARCH("Not Achieved",H3)))</formula>
    </cfRule>
  </conditionalFormatting>
  <conditionalFormatting sqref="G3:G9">
    <cfRule type="containsText" dxfId="194" priority="57" operator="containsText" text="N/A">
      <formula>NOT(ISERROR(SEARCH("N/A",G3)))</formula>
    </cfRule>
    <cfRule type="containsText" dxfId="193" priority="58" operator="containsText" text="Fully Achieved">
      <formula>NOT(ISERROR(SEARCH("Fully Achieved",G3)))</formula>
    </cfRule>
    <cfRule type="containsText" dxfId="192" priority="59" operator="containsText" text="Partially Achieved">
      <formula>NOT(ISERROR(SEARCH("Partially Achieved",G3)))</formula>
    </cfRule>
    <cfRule type="containsText" dxfId="191" priority="60" operator="containsText" text="Not Achieved">
      <formula>NOT(ISERROR(SEARCH("Not Achieved",G3)))</formula>
    </cfRule>
  </conditionalFormatting>
  <conditionalFormatting sqref="J3">
    <cfRule type="containsText" dxfId="190" priority="53" operator="containsText" text="N/A">
      <formula>NOT(ISERROR(SEARCH("N/A",J3)))</formula>
    </cfRule>
    <cfRule type="containsText" dxfId="189" priority="54" operator="containsText" text="Fully Achieved">
      <formula>NOT(ISERROR(SEARCH("Fully Achieved",J3)))</formula>
    </cfRule>
    <cfRule type="containsText" dxfId="188" priority="55" operator="containsText" text="Partially Achieved">
      <formula>NOT(ISERROR(SEARCH("Partially Achieved",J3)))</formula>
    </cfRule>
    <cfRule type="containsText" dxfId="187" priority="56" operator="containsText" text="Not Achieved">
      <formula>NOT(ISERROR(SEARCH("Not Achieved",J3)))</formula>
    </cfRule>
  </conditionalFormatting>
  <conditionalFormatting sqref="J3">
    <cfRule type="cellIs" dxfId="186" priority="49" operator="equal">
      <formula>"Not Started"</formula>
    </cfRule>
    <cfRule type="cellIs" dxfId="185" priority="50" operator="equal">
      <formula>"In Progress"</formula>
    </cfRule>
    <cfRule type="cellIs" dxfId="184" priority="51" operator="equal">
      <formula>"Reviewed"</formula>
    </cfRule>
    <cfRule type="cellIs" dxfId="183" priority="52" operator="equal">
      <formula>"Reviewed"</formula>
    </cfRule>
  </conditionalFormatting>
  <conditionalFormatting sqref="J4">
    <cfRule type="containsText" dxfId="182" priority="45" operator="containsText" text="N/A">
      <formula>NOT(ISERROR(SEARCH("N/A",J4)))</formula>
    </cfRule>
    <cfRule type="containsText" dxfId="181" priority="46" operator="containsText" text="Fully Achieved">
      <formula>NOT(ISERROR(SEARCH("Fully Achieved",J4)))</formula>
    </cfRule>
    <cfRule type="containsText" dxfId="180" priority="47" operator="containsText" text="Partially Achieved">
      <formula>NOT(ISERROR(SEARCH("Partially Achieved",J4)))</formula>
    </cfRule>
    <cfRule type="containsText" dxfId="179" priority="48" operator="containsText" text="Not Achieved">
      <formula>NOT(ISERROR(SEARCH("Not Achieved",J4)))</formula>
    </cfRule>
  </conditionalFormatting>
  <conditionalFormatting sqref="J4">
    <cfRule type="cellIs" dxfId="178" priority="41" operator="equal">
      <formula>"Not Started"</formula>
    </cfRule>
    <cfRule type="cellIs" dxfId="177" priority="42" operator="equal">
      <formula>"In Progress"</formula>
    </cfRule>
    <cfRule type="cellIs" dxfId="176" priority="43" operator="equal">
      <formula>"Reviewed"</formula>
    </cfRule>
    <cfRule type="cellIs" dxfId="175" priority="44" operator="equal">
      <formula>"Reviewed"</formula>
    </cfRule>
  </conditionalFormatting>
  <conditionalFormatting sqref="J5">
    <cfRule type="containsText" dxfId="174" priority="37" operator="containsText" text="N/A">
      <formula>NOT(ISERROR(SEARCH("N/A",J5)))</formula>
    </cfRule>
    <cfRule type="containsText" dxfId="173" priority="38" operator="containsText" text="Fully Achieved">
      <formula>NOT(ISERROR(SEARCH("Fully Achieved",J5)))</formula>
    </cfRule>
    <cfRule type="containsText" dxfId="172" priority="39" operator="containsText" text="Partially Achieved">
      <formula>NOT(ISERROR(SEARCH("Partially Achieved",J5)))</formula>
    </cfRule>
    <cfRule type="containsText" dxfId="171" priority="40" operator="containsText" text="Not Achieved">
      <formula>NOT(ISERROR(SEARCH("Not Achieved",J5)))</formula>
    </cfRule>
  </conditionalFormatting>
  <conditionalFormatting sqref="J5">
    <cfRule type="cellIs" dxfId="170" priority="33" operator="equal">
      <formula>"Not Started"</formula>
    </cfRule>
    <cfRule type="cellIs" dxfId="169" priority="34" operator="equal">
      <formula>"In Progress"</formula>
    </cfRule>
    <cfRule type="cellIs" dxfId="168" priority="35" operator="equal">
      <formula>"Reviewed"</formula>
    </cfRule>
    <cfRule type="cellIs" dxfId="167" priority="36" operator="equal">
      <formula>"Reviewed"</formula>
    </cfRule>
  </conditionalFormatting>
  <conditionalFormatting sqref="J6">
    <cfRule type="containsText" dxfId="166" priority="29" operator="containsText" text="N/A">
      <formula>NOT(ISERROR(SEARCH("N/A",J6)))</formula>
    </cfRule>
    <cfRule type="containsText" dxfId="165" priority="30" operator="containsText" text="Fully Achieved">
      <formula>NOT(ISERROR(SEARCH("Fully Achieved",J6)))</formula>
    </cfRule>
    <cfRule type="containsText" dxfId="164" priority="31" operator="containsText" text="Partially Achieved">
      <formula>NOT(ISERROR(SEARCH("Partially Achieved",J6)))</formula>
    </cfRule>
    <cfRule type="containsText" dxfId="163" priority="32" operator="containsText" text="Not Achieved">
      <formula>NOT(ISERROR(SEARCH("Not Achieved",J6)))</formula>
    </cfRule>
  </conditionalFormatting>
  <conditionalFormatting sqref="J6">
    <cfRule type="cellIs" dxfId="162" priority="25" operator="equal">
      <formula>"Not Started"</formula>
    </cfRule>
    <cfRule type="cellIs" dxfId="161" priority="26" operator="equal">
      <formula>"In Progress"</formula>
    </cfRule>
    <cfRule type="cellIs" dxfId="160" priority="27" operator="equal">
      <formula>"Reviewed"</formula>
    </cfRule>
    <cfRule type="cellIs" dxfId="159" priority="28" operator="equal">
      <formula>"Reviewed"</formula>
    </cfRule>
  </conditionalFormatting>
  <conditionalFormatting sqref="J7">
    <cfRule type="containsText" dxfId="158" priority="21" operator="containsText" text="N/A">
      <formula>NOT(ISERROR(SEARCH("N/A",J7)))</formula>
    </cfRule>
    <cfRule type="containsText" dxfId="157" priority="22" operator="containsText" text="Fully Achieved">
      <formula>NOT(ISERROR(SEARCH("Fully Achieved",J7)))</formula>
    </cfRule>
    <cfRule type="containsText" dxfId="156" priority="23" operator="containsText" text="Partially Achieved">
      <formula>NOT(ISERROR(SEARCH("Partially Achieved",J7)))</formula>
    </cfRule>
    <cfRule type="containsText" dxfId="155" priority="24" operator="containsText" text="Not Achieved">
      <formula>NOT(ISERROR(SEARCH("Not Achieved",J7)))</formula>
    </cfRule>
  </conditionalFormatting>
  <conditionalFormatting sqref="J7">
    <cfRule type="cellIs" dxfId="154" priority="17" operator="equal">
      <formula>"Not Started"</formula>
    </cfRule>
    <cfRule type="cellIs" dxfId="153" priority="18" operator="equal">
      <formula>"In Progress"</formula>
    </cfRule>
    <cfRule type="cellIs" dxfId="152" priority="19" operator="equal">
      <formula>"Reviewed"</formula>
    </cfRule>
    <cfRule type="cellIs" dxfId="151" priority="20" operator="equal">
      <formula>"Reviewed"</formula>
    </cfRule>
  </conditionalFormatting>
  <conditionalFormatting sqref="J8">
    <cfRule type="containsText" dxfId="150" priority="13" operator="containsText" text="N/A">
      <formula>NOT(ISERROR(SEARCH("N/A",J8)))</formula>
    </cfRule>
    <cfRule type="containsText" dxfId="149" priority="14" operator="containsText" text="Fully Achieved">
      <formula>NOT(ISERROR(SEARCH("Fully Achieved",J8)))</formula>
    </cfRule>
    <cfRule type="containsText" dxfId="148" priority="15" operator="containsText" text="Partially Achieved">
      <formula>NOT(ISERROR(SEARCH("Partially Achieved",J8)))</formula>
    </cfRule>
    <cfRule type="containsText" dxfId="147" priority="16" operator="containsText" text="Not Achieved">
      <formula>NOT(ISERROR(SEARCH("Not Achieved",J8)))</formula>
    </cfRule>
  </conditionalFormatting>
  <conditionalFormatting sqref="J8">
    <cfRule type="cellIs" dxfId="146" priority="9" operator="equal">
      <formula>"Not Started"</formula>
    </cfRule>
    <cfRule type="cellIs" dxfId="145" priority="10" operator="equal">
      <formula>"In Progress"</formula>
    </cfRule>
    <cfRule type="cellIs" dxfId="144" priority="11" operator="equal">
      <formula>"Reviewed"</formula>
    </cfRule>
    <cfRule type="cellIs" dxfId="143" priority="12" operator="equal">
      <formula>"Reviewed"</formula>
    </cfRule>
  </conditionalFormatting>
  <conditionalFormatting sqref="J9">
    <cfRule type="containsText" dxfId="142" priority="5" operator="containsText" text="N/A">
      <formula>NOT(ISERROR(SEARCH("N/A",J9)))</formula>
    </cfRule>
    <cfRule type="containsText" dxfId="141" priority="6" operator="containsText" text="Fully Achieved">
      <formula>NOT(ISERROR(SEARCH("Fully Achieved",J9)))</formula>
    </cfRule>
    <cfRule type="containsText" dxfId="140" priority="7" operator="containsText" text="Partially Achieved">
      <formula>NOT(ISERROR(SEARCH("Partially Achieved",J9)))</formula>
    </cfRule>
    <cfRule type="containsText" dxfId="139" priority="8" operator="containsText" text="Not Achieved">
      <formula>NOT(ISERROR(SEARCH("Not Achieved",J9)))</formula>
    </cfRule>
  </conditionalFormatting>
  <conditionalFormatting sqref="J9">
    <cfRule type="cellIs" dxfId="138" priority="1" operator="equal">
      <formula>"Not Started"</formula>
    </cfRule>
    <cfRule type="cellIs" dxfId="137" priority="2" operator="equal">
      <formula>"In Progress"</formula>
    </cfRule>
    <cfRule type="cellIs" dxfId="136" priority="3" operator="equal">
      <formula>"Reviewed"</formula>
    </cfRule>
    <cfRule type="cellIs" dxfId="135" priority="4" operator="equal">
      <formula>"Reviewed"</formula>
    </cfRule>
  </conditionalFormatting>
  <pageMargins left="0.7" right="0.7" top="0.75" bottom="0.75" header="0.51180555555555496" footer="0.51180555555555496"/>
  <pageSetup paperSize="9" scale="52" firstPageNumber="0" fitToHeight="0" orientation="portrait" r:id="rId1"/>
  <extLst>
    <ext xmlns:x14="http://schemas.microsoft.com/office/spreadsheetml/2009/9/main" uri="{CCE6A557-97BC-4b89-ADB6-D9C93CAAB3DF}">
      <x14:dataValidations xmlns:xm="http://schemas.microsoft.com/office/excel/2006/main" xWindow="744" yWindow="536" count="3">
        <x14:dataValidation type="list" allowBlank="1" showErrorMessage="1" promptTitle="Monitoring Assessment" prompt="Are controls monitored periodically to ensure they continue to achieve the desired outcome?_x000a_Do control owners ensure the controls continue to meet the desired outcome?" xr:uid="{00000000-0002-0000-0700-000000000000}">
          <x14:formula1>
            <xm:f>Legend!$A$17:$A$20</xm:f>
          </x14:formula1>
          <xm:sqref>H3:H9</xm:sqref>
        </x14:dataValidation>
        <x14:dataValidation type="list" allowBlank="1" showInputMessage="1" showErrorMessage="1" xr:uid="{00000000-0002-0000-0700-000001000000}">
          <x14:formula1>
            <xm:f>Legend!$A$3:$A$6</xm:f>
          </x14:formula1>
          <xm:sqref>E3:G9</xm:sqref>
        </x14:dataValidation>
        <x14:dataValidation type="list" allowBlank="1" showErrorMessage="1" xr:uid="{00000000-0002-0000-0700-000002000000}">
          <x14:formula1>
            <xm:f>Legend!$A$23:$A$26</xm:f>
          </x14:formula1>
          <xm:sqref>J3:J9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rgb="FF70AD47"/>
    <pageSetUpPr fitToPage="1"/>
  </sheetPr>
  <dimension ref="A1:M44"/>
  <sheetViews>
    <sheetView zoomScale="82" zoomScaleNormal="82" workbookViewId="0">
      <pane ySplit="2" topLeftCell="A13" activePane="bottomLeft" state="frozen"/>
      <selection activeCell="J60" sqref="J60"/>
      <selection pane="bottomLeft" activeCell="H10" sqref="H10"/>
    </sheetView>
  </sheetViews>
  <sheetFormatPr defaultColWidth="9.109375" defaultRowHeight="14.4" x14ac:dyDescent="0.3"/>
  <cols>
    <col min="1" max="1" width="20.88671875" style="11" customWidth="1"/>
    <col min="2" max="2" width="31.109375" style="11" customWidth="1"/>
    <col min="3" max="4" width="25.6640625" style="11" customWidth="1"/>
    <col min="5" max="5" width="21" style="21" customWidth="1"/>
    <col min="6" max="6" width="13.88671875" style="21" bestFit="1" customWidth="1"/>
    <col min="7" max="7" width="14.33203125" style="21" customWidth="1"/>
    <col min="8" max="8" width="19" style="21" customWidth="1"/>
    <col min="9" max="9" width="25.6640625" style="11" customWidth="1"/>
    <col min="10" max="10" width="14" style="11" customWidth="1"/>
    <col min="11" max="11" width="44.33203125" style="13" customWidth="1"/>
    <col min="12" max="12" width="50.44140625" style="11" customWidth="1"/>
    <col min="13" max="1028" width="8.5546875" style="11"/>
    <col min="1029" max="16384" width="9.109375" style="11"/>
  </cols>
  <sheetData>
    <row r="1" spans="1:13" ht="29.25" customHeight="1" x14ac:dyDescent="0.3">
      <c r="A1" s="362" t="s">
        <v>12</v>
      </c>
      <c r="B1" s="363"/>
      <c r="C1" s="363"/>
      <c r="D1" s="363"/>
      <c r="E1" s="363"/>
      <c r="F1" s="363"/>
      <c r="G1" s="363"/>
      <c r="H1" s="363"/>
      <c r="I1" s="363"/>
      <c r="J1" s="363"/>
      <c r="K1" s="363"/>
      <c r="L1" s="361"/>
    </row>
    <row r="2" spans="1:13" s="31" customFormat="1" ht="63" customHeight="1" thickBot="1" x14ac:dyDescent="0.35">
      <c r="A2" s="177" t="s">
        <v>0</v>
      </c>
      <c r="B2" s="178" t="s">
        <v>1</v>
      </c>
      <c r="C2" s="178" t="s">
        <v>5</v>
      </c>
      <c r="D2" s="178" t="s">
        <v>31</v>
      </c>
      <c r="E2" s="178" t="s">
        <v>415</v>
      </c>
      <c r="F2" s="178" t="s">
        <v>14</v>
      </c>
      <c r="G2" s="178" t="s">
        <v>9</v>
      </c>
      <c r="H2" s="178" t="s">
        <v>20</v>
      </c>
      <c r="I2" s="178" t="s">
        <v>32</v>
      </c>
      <c r="J2" s="179" t="s">
        <v>53</v>
      </c>
      <c r="K2" s="180" t="s">
        <v>78</v>
      </c>
      <c r="L2" s="180" t="s">
        <v>79</v>
      </c>
    </row>
    <row r="3" spans="1:13" s="23" customFormat="1" ht="167.25" customHeight="1" x14ac:dyDescent="0.3">
      <c r="A3" s="249" t="s">
        <v>317</v>
      </c>
      <c r="B3" s="138" t="s">
        <v>318</v>
      </c>
      <c r="C3" s="183" t="s">
        <v>470</v>
      </c>
      <c r="D3" s="183"/>
      <c r="E3" s="183" t="s">
        <v>6</v>
      </c>
      <c r="F3" s="183" t="s">
        <v>6</v>
      </c>
      <c r="G3" s="183" t="s">
        <v>6</v>
      </c>
      <c r="H3" s="176" t="s">
        <v>42</v>
      </c>
      <c r="I3" s="87" t="s">
        <v>423</v>
      </c>
      <c r="J3" s="131" t="s">
        <v>51</v>
      </c>
      <c r="K3" s="181" t="s">
        <v>319</v>
      </c>
      <c r="L3" s="181" t="s">
        <v>320</v>
      </c>
      <c r="M3" s="32"/>
    </row>
    <row r="4" spans="1:13" s="23" customFormat="1" ht="358.8" x14ac:dyDescent="0.3">
      <c r="A4" s="249" t="s">
        <v>321</v>
      </c>
      <c r="B4" s="138" t="s">
        <v>322</v>
      </c>
      <c r="C4" s="183" t="s">
        <v>421</v>
      </c>
      <c r="D4" s="183"/>
      <c r="E4" s="183" t="s">
        <v>6</v>
      </c>
      <c r="F4" s="183" t="s">
        <v>6</v>
      </c>
      <c r="G4" s="183" t="s">
        <v>6</v>
      </c>
      <c r="H4" s="176" t="s">
        <v>42</v>
      </c>
      <c r="I4" s="87" t="s">
        <v>423</v>
      </c>
      <c r="J4" s="131" t="s">
        <v>51</v>
      </c>
      <c r="K4" s="181" t="s">
        <v>323</v>
      </c>
      <c r="L4" s="181" t="s">
        <v>324</v>
      </c>
      <c r="M4" s="32"/>
    </row>
    <row r="5" spans="1:13" s="23" customFormat="1" ht="151.80000000000001" x14ac:dyDescent="0.3">
      <c r="A5" s="247"/>
      <c r="B5" s="138" t="s">
        <v>325</v>
      </c>
      <c r="C5" s="183" t="s">
        <v>421</v>
      </c>
      <c r="D5" s="183"/>
      <c r="E5" s="183" t="s">
        <v>6</v>
      </c>
      <c r="F5" s="183" t="s">
        <v>6</v>
      </c>
      <c r="G5" s="183" t="s">
        <v>6</v>
      </c>
      <c r="H5" s="176" t="s">
        <v>42</v>
      </c>
      <c r="I5" s="87" t="s">
        <v>423</v>
      </c>
      <c r="J5" s="131" t="s">
        <v>51</v>
      </c>
      <c r="K5" s="181" t="s">
        <v>326</v>
      </c>
      <c r="L5" s="181" t="s">
        <v>327</v>
      </c>
      <c r="M5" s="32"/>
    </row>
    <row r="6" spans="1:13" s="23" customFormat="1" ht="124.2" x14ac:dyDescent="0.3">
      <c r="A6" s="247"/>
      <c r="B6" s="138" t="s">
        <v>328</v>
      </c>
      <c r="C6" s="183" t="s">
        <v>421</v>
      </c>
      <c r="D6" s="183"/>
      <c r="E6" s="183" t="s">
        <v>6</v>
      </c>
      <c r="F6" s="183" t="s">
        <v>6</v>
      </c>
      <c r="G6" s="183" t="s">
        <v>2</v>
      </c>
      <c r="H6" s="176" t="s">
        <v>42</v>
      </c>
      <c r="I6" s="87" t="s">
        <v>423</v>
      </c>
      <c r="J6" s="131" t="s">
        <v>51</v>
      </c>
      <c r="K6" s="181" t="s">
        <v>329</v>
      </c>
      <c r="L6" s="181" t="s">
        <v>330</v>
      </c>
      <c r="M6" s="32"/>
    </row>
    <row r="7" spans="1:13" s="23" customFormat="1" ht="108.75" customHeight="1" x14ac:dyDescent="0.3">
      <c r="A7" s="247"/>
      <c r="B7" s="138" t="s">
        <v>331</v>
      </c>
      <c r="C7" s="183" t="s">
        <v>421</v>
      </c>
      <c r="D7" s="183"/>
      <c r="E7" s="183" t="s">
        <v>6</v>
      </c>
      <c r="F7" s="183" t="s">
        <v>6</v>
      </c>
      <c r="G7" s="183" t="s">
        <v>2</v>
      </c>
      <c r="H7" s="176" t="s">
        <v>42</v>
      </c>
      <c r="I7" s="87" t="s">
        <v>423</v>
      </c>
      <c r="J7" s="131" t="s">
        <v>51</v>
      </c>
      <c r="K7" s="181" t="s">
        <v>332</v>
      </c>
      <c r="L7" s="181" t="s">
        <v>330</v>
      </c>
    </row>
    <row r="8" spans="1:13" s="23" customFormat="1" ht="144" customHeight="1" x14ac:dyDescent="0.3">
      <c r="A8" s="247"/>
      <c r="B8" s="138" t="s">
        <v>333</v>
      </c>
      <c r="C8" s="183" t="s">
        <v>421</v>
      </c>
      <c r="D8" s="183"/>
      <c r="E8" s="183" t="s">
        <v>6</v>
      </c>
      <c r="F8" s="183" t="s">
        <v>6</v>
      </c>
      <c r="G8" s="183" t="s">
        <v>2</v>
      </c>
      <c r="H8" s="176" t="s">
        <v>42</v>
      </c>
      <c r="I8" s="87" t="s">
        <v>423</v>
      </c>
      <c r="J8" s="131" t="s">
        <v>51</v>
      </c>
      <c r="K8" s="181" t="s">
        <v>334</v>
      </c>
      <c r="L8" s="181" t="s">
        <v>335</v>
      </c>
    </row>
    <row r="9" spans="1:13" ht="111" customHeight="1" x14ac:dyDescent="0.3">
      <c r="A9" s="247"/>
      <c r="B9" s="138" t="s">
        <v>336</v>
      </c>
      <c r="C9" s="183" t="s">
        <v>421</v>
      </c>
      <c r="D9" s="183"/>
      <c r="E9" s="183" t="s">
        <v>6</v>
      </c>
      <c r="F9" s="183" t="s">
        <v>6</v>
      </c>
      <c r="G9" s="183" t="s">
        <v>2</v>
      </c>
      <c r="H9" s="176" t="s">
        <v>42</v>
      </c>
      <c r="I9" s="87" t="s">
        <v>423</v>
      </c>
      <c r="J9" s="131" t="s">
        <v>51</v>
      </c>
      <c r="K9" s="181" t="s">
        <v>337</v>
      </c>
      <c r="L9" s="181" t="s">
        <v>338</v>
      </c>
    </row>
    <row r="10" spans="1:13" ht="150" customHeight="1" x14ac:dyDescent="0.3">
      <c r="A10" s="247"/>
      <c r="B10" s="138" t="s">
        <v>339</v>
      </c>
      <c r="C10" s="183" t="s">
        <v>421</v>
      </c>
      <c r="D10" s="183"/>
      <c r="E10" s="183" t="s">
        <v>6</v>
      </c>
      <c r="F10" s="183" t="s">
        <v>2</v>
      </c>
      <c r="G10" s="183" t="s">
        <v>2</v>
      </c>
      <c r="H10" s="176" t="s">
        <v>42</v>
      </c>
      <c r="I10" s="87" t="s">
        <v>423</v>
      </c>
      <c r="J10" s="131" t="s">
        <v>51</v>
      </c>
      <c r="K10" s="181" t="s">
        <v>340</v>
      </c>
      <c r="L10" s="181" t="s">
        <v>341</v>
      </c>
    </row>
    <row r="11" spans="1:13" ht="96.75" customHeight="1" x14ac:dyDescent="0.3">
      <c r="A11" s="247"/>
      <c r="B11" s="138" t="s">
        <v>342</v>
      </c>
      <c r="C11" s="183" t="s">
        <v>421</v>
      </c>
      <c r="D11" s="183"/>
      <c r="E11" s="183" t="s">
        <v>6</v>
      </c>
      <c r="F11" s="183" t="s">
        <v>2</v>
      </c>
      <c r="G11" s="183" t="s">
        <v>2</v>
      </c>
      <c r="H11" s="176" t="s">
        <v>42</v>
      </c>
      <c r="I11" s="87" t="s">
        <v>423</v>
      </c>
      <c r="J11" s="131" t="s">
        <v>51</v>
      </c>
      <c r="K11" s="181" t="s">
        <v>343</v>
      </c>
      <c r="L11" s="181" t="s">
        <v>344</v>
      </c>
    </row>
    <row r="12" spans="1:13" ht="132.75" customHeight="1" x14ac:dyDescent="0.3">
      <c r="A12" s="247"/>
      <c r="B12" s="138" t="s">
        <v>345</v>
      </c>
      <c r="C12" s="183" t="s">
        <v>421</v>
      </c>
      <c r="D12" s="183"/>
      <c r="E12" s="183" t="s">
        <v>6</v>
      </c>
      <c r="F12" s="183" t="s">
        <v>6</v>
      </c>
      <c r="G12" s="183" t="s">
        <v>6</v>
      </c>
      <c r="H12" s="176" t="s">
        <v>42</v>
      </c>
      <c r="I12" s="87" t="s">
        <v>423</v>
      </c>
      <c r="J12" s="131" t="s">
        <v>51</v>
      </c>
      <c r="K12" s="181" t="s">
        <v>346</v>
      </c>
      <c r="L12" s="181" t="s">
        <v>347</v>
      </c>
    </row>
    <row r="13" spans="1:13" ht="252" customHeight="1" x14ac:dyDescent="0.3">
      <c r="A13" s="249" t="s">
        <v>348</v>
      </c>
      <c r="B13" s="138" t="s">
        <v>349</v>
      </c>
      <c r="C13" s="183" t="s">
        <v>421</v>
      </c>
      <c r="D13" s="183"/>
      <c r="E13" s="183" t="s">
        <v>6</v>
      </c>
      <c r="F13" s="183" t="s">
        <v>2</v>
      </c>
      <c r="G13" s="183" t="s">
        <v>6</v>
      </c>
      <c r="H13" s="176" t="s">
        <v>42</v>
      </c>
      <c r="I13" s="87" t="s">
        <v>423</v>
      </c>
      <c r="J13" s="131" t="s">
        <v>51</v>
      </c>
      <c r="K13" s="181" t="s">
        <v>350</v>
      </c>
      <c r="L13" s="182" t="s">
        <v>351</v>
      </c>
    </row>
    <row r="14" spans="1:13" ht="216.75" customHeight="1" x14ac:dyDescent="0.3">
      <c r="A14" s="249" t="s">
        <v>352</v>
      </c>
      <c r="B14" s="138" t="s">
        <v>353</v>
      </c>
      <c r="C14" s="183" t="s">
        <v>421</v>
      </c>
      <c r="D14" s="183"/>
      <c r="E14" s="183" t="s">
        <v>6</v>
      </c>
      <c r="F14" s="183" t="s">
        <v>2</v>
      </c>
      <c r="G14" s="183" t="s">
        <v>6</v>
      </c>
      <c r="H14" s="176" t="s">
        <v>42</v>
      </c>
      <c r="I14" s="87" t="s">
        <v>423</v>
      </c>
      <c r="J14" s="131" t="s">
        <v>51</v>
      </c>
      <c r="K14" s="181" t="s">
        <v>354</v>
      </c>
      <c r="L14" s="182" t="s">
        <v>355</v>
      </c>
    </row>
    <row r="15" spans="1:13" ht="145.5" customHeight="1" x14ac:dyDescent="0.3">
      <c r="A15" s="249" t="s">
        <v>356</v>
      </c>
      <c r="B15" s="138" t="s">
        <v>357</v>
      </c>
      <c r="C15" s="183" t="s">
        <v>421</v>
      </c>
      <c r="D15" s="183"/>
      <c r="E15" s="183" t="s">
        <v>6</v>
      </c>
      <c r="F15" s="183" t="s">
        <v>2</v>
      </c>
      <c r="G15" s="183" t="s">
        <v>6</v>
      </c>
      <c r="H15" s="176" t="s">
        <v>44</v>
      </c>
      <c r="I15" s="87" t="s">
        <v>423</v>
      </c>
      <c r="J15" s="131" t="s">
        <v>52</v>
      </c>
      <c r="K15" s="181" t="s">
        <v>358</v>
      </c>
      <c r="L15" s="182" t="s">
        <v>359</v>
      </c>
    </row>
    <row r="16" spans="1:13" ht="273" customHeight="1" x14ac:dyDescent="0.3">
      <c r="A16" s="249" t="s">
        <v>360</v>
      </c>
      <c r="B16" s="138" t="s">
        <v>361</v>
      </c>
      <c r="C16" s="183" t="s">
        <v>421</v>
      </c>
      <c r="D16" s="183"/>
      <c r="E16" s="183" t="s">
        <v>6</v>
      </c>
      <c r="F16" s="183" t="s">
        <v>6</v>
      </c>
      <c r="G16" s="183" t="s">
        <v>2</v>
      </c>
      <c r="H16" s="176" t="s">
        <v>44</v>
      </c>
      <c r="I16" s="87" t="s">
        <v>423</v>
      </c>
      <c r="J16" s="131" t="s">
        <v>48</v>
      </c>
      <c r="K16" s="181" t="s">
        <v>362</v>
      </c>
      <c r="L16" s="182" t="s">
        <v>363</v>
      </c>
    </row>
    <row r="17" spans="7:7" x14ac:dyDescent="0.3">
      <c r="G17" s="19"/>
    </row>
    <row r="18" spans="7:7" x14ac:dyDescent="0.3">
      <c r="G18" s="9"/>
    </row>
    <row r="19" spans="7:7" x14ac:dyDescent="0.3">
      <c r="G19" s="8"/>
    </row>
    <row r="20" spans="7:7" x14ac:dyDescent="0.3">
      <c r="G20" s="8"/>
    </row>
    <row r="21" spans="7:7" x14ac:dyDescent="0.3">
      <c r="G21" s="8"/>
    </row>
    <row r="22" spans="7:7" x14ac:dyDescent="0.3">
      <c r="G22" s="8"/>
    </row>
    <row r="23" spans="7:7" x14ac:dyDescent="0.3">
      <c r="G23" s="9"/>
    </row>
    <row r="24" spans="7:7" x14ac:dyDescent="0.3">
      <c r="G24" s="9"/>
    </row>
    <row r="25" spans="7:7" x14ac:dyDescent="0.3">
      <c r="G25" s="9"/>
    </row>
    <row r="26" spans="7:7" x14ac:dyDescent="0.3">
      <c r="G26" s="9"/>
    </row>
    <row r="27" spans="7:7" x14ac:dyDescent="0.3">
      <c r="G27" s="8"/>
    </row>
    <row r="28" spans="7:7" x14ac:dyDescent="0.3">
      <c r="G28" s="8"/>
    </row>
    <row r="29" spans="7:7" x14ac:dyDescent="0.3">
      <c r="G29" s="8"/>
    </row>
    <row r="30" spans="7:7" x14ac:dyDescent="0.3">
      <c r="G30" s="9"/>
    </row>
    <row r="31" spans="7:7" x14ac:dyDescent="0.3">
      <c r="G31" s="9"/>
    </row>
    <row r="32" spans="7:7" x14ac:dyDescent="0.3">
      <c r="G32" s="8"/>
    </row>
    <row r="33" spans="1:7" x14ac:dyDescent="0.3">
      <c r="A33" s="6"/>
      <c r="B33" s="1"/>
      <c r="C33" s="7"/>
      <c r="D33" s="7"/>
      <c r="E33" s="7"/>
      <c r="F33" s="7"/>
      <c r="G33" s="8"/>
    </row>
    <row r="34" spans="1:7" x14ac:dyDescent="0.3">
      <c r="A34" s="6"/>
      <c r="B34" s="1"/>
      <c r="C34" s="7"/>
      <c r="D34" s="7"/>
      <c r="E34" s="7"/>
      <c r="F34" s="7"/>
      <c r="G34" s="8"/>
    </row>
    <row r="35" spans="1:7" x14ac:dyDescent="0.3">
      <c r="A35" s="6"/>
      <c r="B35" s="6"/>
      <c r="C35" s="6"/>
      <c r="D35" s="6"/>
      <c r="E35" s="19"/>
      <c r="F35" s="19"/>
      <c r="G35" s="9"/>
    </row>
    <row r="36" spans="1:7" x14ac:dyDescent="0.3">
      <c r="A36" s="1"/>
      <c r="B36" s="7"/>
      <c r="C36" s="7"/>
      <c r="D36" s="7"/>
      <c r="E36" s="7"/>
      <c r="F36" s="10"/>
      <c r="G36" s="9"/>
    </row>
    <row r="37" spans="1:7" x14ac:dyDescent="0.3">
      <c r="A37" s="1"/>
      <c r="B37" s="1"/>
      <c r="C37" s="7"/>
      <c r="D37" s="7"/>
      <c r="E37" s="7"/>
      <c r="F37" s="7"/>
      <c r="G37" s="8"/>
    </row>
    <row r="38" spans="1:7" x14ac:dyDescent="0.3">
      <c r="A38" s="6"/>
      <c r="B38" s="1"/>
      <c r="C38" s="7"/>
      <c r="D38" s="7"/>
      <c r="E38" s="7"/>
      <c r="F38" s="7"/>
      <c r="G38" s="8"/>
    </row>
    <row r="39" spans="1:7" x14ac:dyDescent="0.3">
      <c r="A39" s="6"/>
      <c r="B39" s="1"/>
      <c r="C39" s="7"/>
      <c r="D39" s="7"/>
      <c r="E39" s="7"/>
      <c r="F39" s="7"/>
      <c r="G39" s="8"/>
    </row>
    <row r="40" spans="1:7" x14ac:dyDescent="0.3">
      <c r="A40" s="6"/>
      <c r="B40" s="6"/>
      <c r="C40" s="6"/>
      <c r="D40" s="6"/>
      <c r="E40" s="20"/>
      <c r="F40" s="19"/>
      <c r="G40" s="9"/>
    </row>
    <row r="41" spans="1:7" x14ac:dyDescent="0.3">
      <c r="A41" s="1"/>
      <c r="B41" s="7"/>
      <c r="C41" s="7"/>
      <c r="D41" s="7"/>
      <c r="E41" s="7"/>
      <c r="F41" s="10"/>
      <c r="G41" s="19"/>
    </row>
    <row r="42" spans="1:7" x14ac:dyDescent="0.3">
      <c r="A42" s="1"/>
      <c r="B42" s="1"/>
      <c r="C42" s="7"/>
      <c r="D42" s="7"/>
      <c r="E42" s="7"/>
      <c r="F42" s="7"/>
      <c r="G42" s="8"/>
    </row>
    <row r="43" spans="1:7" x14ac:dyDescent="0.3">
      <c r="A43" s="6"/>
      <c r="B43" s="1"/>
      <c r="C43" s="7"/>
      <c r="D43" s="7"/>
      <c r="E43" s="7"/>
      <c r="F43" s="7"/>
      <c r="G43" s="8"/>
    </row>
    <row r="44" spans="1:7" x14ac:dyDescent="0.3">
      <c r="A44" s="6"/>
      <c r="B44" s="1"/>
      <c r="C44" s="7"/>
      <c r="D44" s="7"/>
      <c r="E44" s="7"/>
      <c r="F44" s="7"/>
      <c r="G44" s="8"/>
    </row>
  </sheetData>
  <sheetProtection formatColumns="0" formatRows="0"/>
  <mergeCells count="1">
    <mergeCell ref="A1:L1"/>
  </mergeCells>
  <conditionalFormatting sqref="G2">
    <cfRule type="containsText" dxfId="134" priority="133" operator="containsText" text="N/A">
      <formula>NOT(ISERROR(SEARCH("N/A",G2)))</formula>
    </cfRule>
  </conditionalFormatting>
  <conditionalFormatting sqref="C3:G16">
    <cfRule type="containsText" dxfId="133" priority="129" operator="containsText" text="N/A">
      <formula>NOT(ISERROR(SEARCH("N/A",C3)))</formula>
    </cfRule>
    <cfRule type="containsText" dxfId="132" priority="130" operator="containsText" text="Fully Achieved">
      <formula>NOT(ISERROR(SEARCH("Fully Achieved",C3)))</formula>
    </cfRule>
    <cfRule type="containsText" dxfId="131" priority="131" operator="containsText" text="Partially Achieved">
      <formula>NOT(ISERROR(SEARCH("Partially Achieved",C3)))</formula>
    </cfRule>
    <cfRule type="containsText" dxfId="130" priority="132" operator="containsText" text="Not Achieved">
      <formula>NOT(ISERROR(SEARCH("Not Achieved",C3)))</formula>
    </cfRule>
  </conditionalFormatting>
  <conditionalFormatting sqref="J3">
    <cfRule type="containsText" dxfId="129" priority="121" operator="containsText" text="N/A">
      <formula>NOT(ISERROR(SEARCH("N/A",J3)))</formula>
    </cfRule>
    <cfRule type="containsText" dxfId="128" priority="122" operator="containsText" text="Fully Achieved">
      <formula>NOT(ISERROR(SEARCH("Fully Achieved",J3)))</formula>
    </cfRule>
    <cfRule type="containsText" dxfId="127" priority="123" operator="containsText" text="Partially Achieved">
      <formula>NOT(ISERROR(SEARCH("Partially Achieved",J3)))</formula>
    </cfRule>
    <cfRule type="containsText" dxfId="126" priority="124" operator="containsText" text="Not Achieved">
      <formula>NOT(ISERROR(SEARCH("Not Achieved",J3)))</formula>
    </cfRule>
  </conditionalFormatting>
  <conditionalFormatting sqref="J3">
    <cfRule type="cellIs" dxfId="125" priority="117" operator="equal">
      <formula>"Not Started"</formula>
    </cfRule>
    <cfRule type="cellIs" dxfId="124" priority="118" operator="equal">
      <formula>"In Progress"</formula>
    </cfRule>
    <cfRule type="cellIs" dxfId="123" priority="119" operator="equal">
      <formula>"Reviewed"</formula>
    </cfRule>
    <cfRule type="cellIs" dxfId="122" priority="120" operator="equal">
      <formula>"Reviewed"</formula>
    </cfRule>
  </conditionalFormatting>
  <conditionalFormatting sqref="J4">
    <cfRule type="containsText" dxfId="121" priority="113" operator="containsText" text="N/A">
      <formula>NOT(ISERROR(SEARCH("N/A",J4)))</formula>
    </cfRule>
    <cfRule type="containsText" dxfId="120" priority="114" operator="containsText" text="Fully Achieved">
      <formula>NOT(ISERROR(SEARCH("Fully Achieved",J4)))</formula>
    </cfRule>
    <cfRule type="containsText" dxfId="119" priority="115" operator="containsText" text="Partially Achieved">
      <formula>NOT(ISERROR(SEARCH("Partially Achieved",J4)))</formula>
    </cfRule>
    <cfRule type="containsText" dxfId="118" priority="116" operator="containsText" text="Not Achieved">
      <formula>NOT(ISERROR(SEARCH("Not Achieved",J4)))</formula>
    </cfRule>
  </conditionalFormatting>
  <conditionalFormatting sqref="J4">
    <cfRule type="cellIs" dxfId="117" priority="109" operator="equal">
      <formula>"Not Started"</formula>
    </cfRule>
    <cfRule type="cellIs" dxfId="116" priority="110" operator="equal">
      <formula>"In Progress"</formula>
    </cfRule>
    <cfRule type="cellIs" dxfId="115" priority="111" operator="equal">
      <formula>"Reviewed"</formula>
    </cfRule>
    <cfRule type="cellIs" dxfId="114" priority="112" operator="equal">
      <formula>"Reviewed"</formula>
    </cfRule>
  </conditionalFormatting>
  <conditionalFormatting sqref="J5">
    <cfRule type="containsText" dxfId="113" priority="105" operator="containsText" text="N/A">
      <formula>NOT(ISERROR(SEARCH("N/A",J5)))</formula>
    </cfRule>
    <cfRule type="containsText" dxfId="112" priority="106" operator="containsText" text="Fully Achieved">
      <formula>NOT(ISERROR(SEARCH("Fully Achieved",J5)))</formula>
    </cfRule>
    <cfRule type="containsText" dxfId="111" priority="107" operator="containsText" text="Partially Achieved">
      <formula>NOT(ISERROR(SEARCH("Partially Achieved",J5)))</formula>
    </cfRule>
    <cfRule type="containsText" dxfId="110" priority="108" operator="containsText" text="Not Achieved">
      <formula>NOT(ISERROR(SEARCH("Not Achieved",J5)))</formula>
    </cfRule>
  </conditionalFormatting>
  <conditionalFormatting sqref="J5">
    <cfRule type="cellIs" dxfId="109" priority="101" operator="equal">
      <formula>"Not Started"</formula>
    </cfRule>
    <cfRule type="cellIs" dxfId="108" priority="102" operator="equal">
      <formula>"In Progress"</formula>
    </cfRule>
    <cfRule type="cellIs" dxfId="107" priority="103" operator="equal">
      <formula>"Reviewed"</formula>
    </cfRule>
    <cfRule type="cellIs" dxfId="106" priority="104" operator="equal">
      <formula>"Reviewed"</formula>
    </cfRule>
  </conditionalFormatting>
  <conditionalFormatting sqref="J6">
    <cfRule type="containsText" dxfId="105" priority="97" operator="containsText" text="N/A">
      <formula>NOT(ISERROR(SEARCH("N/A",J6)))</formula>
    </cfRule>
    <cfRule type="containsText" dxfId="104" priority="98" operator="containsText" text="Fully Achieved">
      <formula>NOT(ISERROR(SEARCH("Fully Achieved",J6)))</formula>
    </cfRule>
    <cfRule type="containsText" dxfId="103" priority="99" operator="containsText" text="Partially Achieved">
      <formula>NOT(ISERROR(SEARCH("Partially Achieved",J6)))</formula>
    </cfRule>
    <cfRule type="containsText" dxfId="102" priority="100" operator="containsText" text="Not Achieved">
      <formula>NOT(ISERROR(SEARCH("Not Achieved",J6)))</formula>
    </cfRule>
  </conditionalFormatting>
  <conditionalFormatting sqref="J6">
    <cfRule type="cellIs" dxfId="101" priority="93" operator="equal">
      <formula>"Not Started"</formula>
    </cfRule>
    <cfRule type="cellIs" dxfId="100" priority="94" operator="equal">
      <formula>"In Progress"</formula>
    </cfRule>
    <cfRule type="cellIs" dxfId="99" priority="95" operator="equal">
      <formula>"Reviewed"</formula>
    </cfRule>
    <cfRule type="cellIs" dxfId="98" priority="96" operator="equal">
      <formula>"Reviewed"</formula>
    </cfRule>
  </conditionalFormatting>
  <conditionalFormatting sqref="J7">
    <cfRule type="containsText" dxfId="97" priority="89" operator="containsText" text="N/A">
      <formula>NOT(ISERROR(SEARCH("N/A",J7)))</formula>
    </cfRule>
    <cfRule type="containsText" dxfId="96" priority="90" operator="containsText" text="Fully Achieved">
      <formula>NOT(ISERROR(SEARCH("Fully Achieved",J7)))</formula>
    </cfRule>
    <cfRule type="containsText" dxfId="95" priority="91" operator="containsText" text="Partially Achieved">
      <formula>NOT(ISERROR(SEARCH("Partially Achieved",J7)))</formula>
    </cfRule>
    <cfRule type="containsText" dxfId="94" priority="92" operator="containsText" text="Not Achieved">
      <formula>NOT(ISERROR(SEARCH("Not Achieved",J7)))</formula>
    </cfRule>
  </conditionalFormatting>
  <conditionalFormatting sqref="J7">
    <cfRule type="cellIs" dxfId="93" priority="85" operator="equal">
      <formula>"Not Started"</formula>
    </cfRule>
    <cfRule type="cellIs" dxfId="92" priority="86" operator="equal">
      <formula>"In Progress"</formula>
    </cfRule>
    <cfRule type="cellIs" dxfId="91" priority="87" operator="equal">
      <formula>"Reviewed"</formula>
    </cfRule>
    <cfRule type="cellIs" dxfId="90" priority="88" operator="equal">
      <formula>"Reviewed"</formula>
    </cfRule>
  </conditionalFormatting>
  <conditionalFormatting sqref="J8">
    <cfRule type="containsText" dxfId="89" priority="81" operator="containsText" text="N/A">
      <formula>NOT(ISERROR(SEARCH("N/A",J8)))</formula>
    </cfRule>
    <cfRule type="containsText" dxfId="88" priority="82" operator="containsText" text="Fully Achieved">
      <formula>NOT(ISERROR(SEARCH("Fully Achieved",J8)))</formula>
    </cfRule>
    <cfRule type="containsText" dxfId="87" priority="83" operator="containsText" text="Partially Achieved">
      <formula>NOT(ISERROR(SEARCH("Partially Achieved",J8)))</formula>
    </cfRule>
    <cfRule type="containsText" dxfId="86" priority="84" operator="containsText" text="Not Achieved">
      <formula>NOT(ISERROR(SEARCH("Not Achieved",J8)))</formula>
    </cfRule>
  </conditionalFormatting>
  <conditionalFormatting sqref="J8">
    <cfRule type="cellIs" dxfId="85" priority="77" operator="equal">
      <formula>"Not Started"</formula>
    </cfRule>
    <cfRule type="cellIs" dxfId="84" priority="78" operator="equal">
      <formula>"In Progress"</formula>
    </cfRule>
    <cfRule type="cellIs" dxfId="83" priority="79" operator="equal">
      <formula>"Reviewed"</formula>
    </cfRule>
    <cfRule type="cellIs" dxfId="82" priority="80" operator="equal">
      <formula>"Reviewed"</formula>
    </cfRule>
  </conditionalFormatting>
  <conditionalFormatting sqref="J9">
    <cfRule type="containsText" dxfId="81" priority="73" operator="containsText" text="N/A">
      <formula>NOT(ISERROR(SEARCH("N/A",J9)))</formula>
    </cfRule>
    <cfRule type="containsText" dxfId="80" priority="74" operator="containsText" text="Fully Achieved">
      <formula>NOT(ISERROR(SEARCH("Fully Achieved",J9)))</formula>
    </cfRule>
    <cfRule type="containsText" dxfId="79" priority="75" operator="containsText" text="Partially Achieved">
      <formula>NOT(ISERROR(SEARCH("Partially Achieved",J9)))</formula>
    </cfRule>
    <cfRule type="containsText" dxfId="78" priority="76" operator="containsText" text="Not Achieved">
      <formula>NOT(ISERROR(SEARCH("Not Achieved",J9)))</formula>
    </cfRule>
  </conditionalFormatting>
  <conditionalFormatting sqref="J9">
    <cfRule type="cellIs" dxfId="77" priority="69" operator="equal">
      <formula>"Not Started"</formula>
    </cfRule>
    <cfRule type="cellIs" dxfId="76" priority="70" operator="equal">
      <formula>"In Progress"</formula>
    </cfRule>
    <cfRule type="cellIs" dxfId="75" priority="71" operator="equal">
      <formula>"Reviewed"</formula>
    </cfRule>
    <cfRule type="cellIs" dxfId="74" priority="72" operator="equal">
      <formula>"Reviewed"</formula>
    </cfRule>
  </conditionalFormatting>
  <conditionalFormatting sqref="J10">
    <cfRule type="containsText" dxfId="73" priority="65" operator="containsText" text="N/A">
      <formula>NOT(ISERROR(SEARCH("N/A",J10)))</formula>
    </cfRule>
    <cfRule type="containsText" dxfId="72" priority="66" operator="containsText" text="Fully Achieved">
      <formula>NOT(ISERROR(SEARCH("Fully Achieved",J10)))</formula>
    </cfRule>
    <cfRule type="containsText" dxfId="71" priority="67" operator="containsText" text="Partially Achieved">
      <formula>NOT(ISERROR(SEARCH("Partially Achieved",J10)))</formula>
    </cfRule>
    <cfRule type="containsText" dxfId="70" priority="68" operator="containsText" text="Not Achieved">
      <formula>NOT(ISERROR(SEARCH("Not Achieved",J10)))</formula>
    </cfRule>
  </conditionalFormatting>
  <conditionalFormatting sqref="J10">
    <cfRule type="cellIs" dxfId="69" priority="61" operator="equal">
      <formula>"Not Started"</formula>
    </cfRule>
    <cfRule type="cellIs" dxfId="68" priority="62" operator="equal">
      <formula>"In Progress"</formula>
    </cfRule>
    <cfRule type="cellIs" dxfId="67" priority="63" operator="equal">
      <formula>"Reviewed"</formula>
    </cfRule>
    <cfRule type="cellIs" dxfId="66" priority="64" operator="equal">
      <formula>"Reviewed"</formula>
    </cfRule>
  </conditionalFormatting>
  <conditionalFormatting sqref="J11">
    <cfRule type="containsText" dxfId="65" priority="57" operator="containsText" text="N/A">
      <formula>NOT(ISERROR(SEARCH("N/A",J11)))</formula>
    </cfRule>
    <cfRule type="containsText" dxfId="64" priority="58" operator="containsText" text="Fully Achieved">
      <formula>NOT(ISERROR(SEARCH("Fully Achieved",J11)))</formula>
    </cfRule>
    <cfRule type="containsText" dxfId="63" priority="59" operator="containsText" text="Partially Achieved">
      <formula>NOT(ISERROR(SEARCH("Partially Achieved",J11)))</formula>
    </cfRule>
    <cfRule type="containsText" dxfId="62" priority="60" operator="containsText" text="Not Achieved">
      <formula>NOT(ISERROR(SEARCH("Not Achieved",J11)))</formula>
    </cfRule>
  </conditionalFormatting>
  <conditionalFormatting sqref="J11">
    <cfRule type="cellIs" dxfId="61" priority="53" operator="equal">
      <formula>"Not Started"</formula>
    </cfRule>
    <cfRule type="cellIs" dxfId="60" priority="54" operator="equal">
      <formula>"In Progress"</formula>
    </cfRule>
    <cfRule type="cellIs" dxfId="59" priority="55" operator="equal">
      <formula>"Reviewed"</formula>
    </cfRule>
    <cfRule type="cellIs" dxfId="58" priority="56" operator="equal">
      <formula>"Reviewed"</formula>
    </cfRule>
  </conditionalFormatting>
  <conditionalFormatting sqref="J12">
    <cfRule type="containsText" dxfId="57" priority="49" operator="containsText" text="N/A">
      <formula>NOT(ISERROR(SEARCH("N/A",J12)))</formula>
    </cfRule>
    <cfRule type="containsText" dxfId="56" priority="50" operator="containsText" text="Fully Achieved">
      <formula>NOT(ISERROR(SEARCH("Fully Achieved",J12)))</formula>
    </cfRule>
    <cfRule type="containsText" dxfId="55" priority="51" operator="containsText" text="Partially Achieved">
      <formula>NOT(ISERROR(SEARCH("Partially Achieved",J12)))</formula>
    </cfRule>
    <cfRule type="containsText" dxfId="54" priority="52" operator="containsText" text="Not Achieved">
      <formula>NOT(ISERROR(SEARCH("Not Achieved",J12)))</formula>
    </cfRule>
  </conditionalFormatting>
  <conditionalFormatting sqref="J12">
    <cfRule type="cellIs" dxfId="53" priority="45" operator="equal">
      <formula>"Not Started"</formula>
    </cfRule>
    <cfRule type="cellIs" dxfId="52" priority="46" operator="equal">
      <formula>"In Progress"</formula>
    </cfRule>
    <cfRule type="cellIs" dxfId="51" priority="47" operator="equal">
      <formula>"Reviewed"</formula>
    </cfRule>
    <cfRule type="cellIs" dxfId="50" priority="48" operator="equal">
      <formula>"Reviewed"</formula>
    </cfRule>
  </conditionalFormatting>
  <conditionalFormatting sqref="J13">
    <cfRule type="containsText" dxfId="49" priority="41" operator="containsText" text="N/A">
      <formula>NOT(ISERROR(SEARCH("N/A",J13)))</formula>
    </cfRule>
    <cfRule type="containsText" dxfId="48" priority="42" operator="containsText" text="Fully Achieved">
      <formula>NOT(ISERROR(SEARCH("Fully Achieved",J13)))</formula>
    </cfRule>
    <cfRule type="containsText" dxfId="47" priority="43" operator="containsText" text="Partially Achieved">
      <formula>NOT(ISERROR(SEARCH("Partially Achieved",J13)))</formula>
    </cfRule>
    <cfRule type="containsText" dxfId="46" priority="44" operator="containsText" text="Not Achieved">
      <formula>NOT(ISERROR(SEARCH("Not Achieved",J13)))</formula>
    </cfRule>
  </conditionalFormatting>
  <conditionalFormatting sqref="J13">
    <cfRule type="cellIs" dxfId="45" priority="37" operator="equal">
      <formula>"Not Started"</formula>
    </cfRule>
    <cfRule type="cellIs" dxfId="44" priority="38" operator="equal">
      <formula>"In Progress"</formula>
    </cfRule>
    <cfRule type="cellIs" dxfId="43" priority="39" operator="equal">
      <formula>"Reviewed"</formula>
    </cfRule>
    <cfRule type="cellIs" dxfId="42" priority="40" operator="equal">
      <formula>"Reviewed"</formula>
    </cfRule>
  </conditionalFormatting>
  <conditionalFormatting sqref="J14">
    <cfRule type="containsText" dxfId="41" priority="33" operator="containsText" text="N/A">
      <formula>NOT(ISERROR(SEARCH("N/A",J14)))</formula>
    </cfRule>
    <cfRule type="containsText" dxfId="40" priority="34" operator="containsText" text="Fully Achieved">
      <formula>NOT(ISERROR(SEARCH("Fully Achieved",J14)))</formula>
    </cfRule>
    <cfRule type="containsText" dxfId="39" priority="35" operator="containsText" text="Partially Achieved">
      <formula>NOT(ISERROR(SEARCH("Partially Achieved",J14)))</formula>
    </cfRule>
    <cfRule type="containsText" dxfId="38" priority="36" operator="containsText" text="Not Achieved">
      <formula>NOT(ISERROR(SEARCH("Not Achieved",J14)))</formula>
    </cfRule>
  </conditionalFormatting>
  <conditionalFormatting sqref="J14">
    <cfRule type="cellIs" dxfId="37" priority="29" operator="equal">
      <formula>"Not Started"</formula>
    </cfRule>
    <cfRule type="cellIs" dxfId="36" priority="30" operator="equal">
      <formula>"In Progress"</formula>
    </cfRule>
    <cfRule type="cellIs" dxfId="35" priority="31" operator="equal">
      <formula>"Reviewed"</formula>
    </cfRule>
    <cfRule type="cellIs" dxfId="34" priority="32" operator="equal">
      <formula>"Reviewed"</formula>
    </cfRule>
  </conditionalFormatting>
  <conditionalFormatting sqref="J15">
    <cfRule type="containsText" dxfId="33" priority="17" operator="containsText" text="N/A">
      <formula>NOT(ISERROR(SEARCH("N/A",J15)))</formula>
    </cfRule>
    <cfRule type="containsText" dxfId="32" priority="18" operator="containsText" text="Fully Achieved">
      <formula>NOT(ISERROR(SEARCH("Fully Achieved",J15)))</formula>
    </cfRule>
    <cfRule type="containsText" dxfId="31" priority="19" operator="containsText" text="Partially Achieved">
      <formula>NOT(ISERROR(SEARCH("Partially Achieved",J15)))</formula>
    </cfRule>
    <cfRule type="containsText" dxfId="30" priority="20" operator="containsText" text="Not Achieved">
      <formula>NOT(ISERROR(SEARCH("Not Achieved",J15)))</formula>
    </cfRule>
  </conditionalFormatting>
  <conditionalFormatting sqref="J15">
    <cfRule type="cellIs" dxfId="29" priority="13" operator="equal">
      <formula>"Not Started"</formula>
    </cfRule>
    <cfRule type="cellIs" dxfId="28" priority="14" operator="equal">
      <formula>"In Progress"</formula>
    </cfRule>
    <cfRule type="cellIs" dxfId="27" priority="15" operator="equal">
      <formula>"Reviewed"</formula>
    </cfRule>
    <cfRule type="cellIs" dxfId="26" priority="16" operator="equal">
      <formula>"Reviewed"</formula>
    </cfRule>
  </conditionalFormatting>
  <conditionalFormatting sqref="J16">
    <cfRule type="containsText" dxfId="25" priority="9" operator="containsText" text="N/A">
      <formula>NOT(ISERROR(SEARCH("N/A",J16)))</formula>
    </cfRule>
    <cfRule type="containsText" dxfId="24" priority="10" operator="containsText" text="Fully Achieved">
      <formula>NOT(ISERROR(SEARCH("Fully Achieved",J16)))</formula>
    </cfRule>
    <cfRule type="containsText" dxfId="23" priority="11" operator="containsText" text="Partially Achieved">
      <formula>NOT(ISERROR(SEARCH("Partially Achieved",J16)))</formula>
    </cfRule>
    <cfRule type="containsText" dxfId="22" priority="12" operator="containsText" text="Not Achieved">
      <formula>NOT(ISERROR(SEARCH("Not Achieved",J16)))</formula>
    </cfRule>
  </conditionalFormatting>
  <conditionalFormatting sqref="J16">
    <cfRule type="cellIs" dxfId="21" priority="5" operator="equal">
      <formula>"Not Started"</formula>
    </cfRule>
    <cfRule type="cellIs" dxfId="20" priority="6" operator="equal">
      <formula>"In Progress"</formula>
    </cfRule>
    <cfRule type="cellIs" dxfId="19" priority="7" operator="equal">
      <formula>"Reviewed"</formula>
    </cfRule>
    <cfRule type="cellIs" dxfId="18" priority="8" operator="equal">
      <formula>"Reviewed"</formula>
    </cfRule>
  </conditionalFormatting>
  <conditionalFormatting sqref="H3:H16">
    <cfRule type="containsText" dxfId="17" priority="1" operator="containsText" text="N/A">
      <formula>NOT(ISERROR(SEARCH("N/A",H3)))</formula>
    </cfRule>
    <cfRule type="containsText" dxfId="16" priority="2" operator="containsText" text="Fully Achieved">
      <formula>NOT(ISERROR(SEARCH("Fully Achieved",H3)))</formula>
    </cfRule>
    <cfRule type="containsText" dxfId="15" priority="3" operator="containsText" text="Partially Achieved">
      <formula>NOT(ISERROR(SEARCH("Partially Achieved",H3)))</formula>
    </cfRule>
    <cfRule type="containsText" dxfId="14" priority="4" operator="containsText" text="Not Achieved">
      <formula>NOT(ISERROR(SEARCH("Not Achieved",H3)))</formula>
    </cfRule>
  </conditionalFormatting>
  <dataValidations xWindow="965" yWindow="635" count="1">
    <dataValidation allowBlank="1" showErrorMessage="1" sqref="H2" xr:uid="{0348AE97-B59D-4F5A-B807-9D9D2CE5A2A2}"/>
  </dataValidations>
  <pageMargins left="0.7" right="0.7" top="0.75" bottom="0.75" header="0.51180555555555496" footer="0.51180555555555496"/>
  <pageSetup paperSize="9" scale="52" firstPageNumber="0" fitToHeight="0" orientation="portrait" r:id="rId1"/>
  <extLst>
    <ext xmlns:x14="http://schemas.microsoft.com/office/spreadsheetml/2009/9/main" uri="{CCE6A557-97BC-4b89-ADB6-D9C93CAAB3DF}">
      <x14:dataValidations xmlns:xm="http://schemas.microsoft.com/office/excel/2006/main" xWindow="965" yWindow="635" count="3">
        <x14:dataValidation type="list" allowBlank="1" showInputMessage="1" showErrorMessage="1" xr:uid="{00000000-0002-0000-0800-000001000000}">
          <x14:formula1>
            <xm:f>Legend!$A$3:$A$6</xm:f>
          </x14:formula1>
          <xm:sqref>E3:G16</xm:sqref>
        </x14:dataValidation>
        <x14:dataValidation type="list" allowBlank="1" showErrorMessage="1" xr:uid="{73ECAC24-FFB7-411F-8EB0-19DD6EB2F8C7}">
          <x14:formula1>
            <xm:f>Legend!$A$23:$A$26</xm:f>
          </x14:formula1>
          <xm:sqref>J3:J16</xm:sqref>
        </x14:dataValidation>
        <x14:dataValidation type="list" allowBlank="1" showErrorMessage="1" promptTitle="Monitoring Assessment" prompt="Are controls monitored periodically to ensure they continue to achieve the desired outcome?_x000a_Do control owners ensure the controls continue to meet the desired outcome?" xr:uid="{97651D43-8223-4B86-B184-4CCEB789C0E2}">
          <x14:formula1>
            <xm:f>Legend!$A$17:$A$20</xm:f>
          </x14:formula1>
          <xm:sqref>H3:H16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1F04D-483A-457D-9B4E-0F97429F7DA9}">
  <dimension ref="A1:BQ136"/>
  <sheetViews>
    <sheetView topLeftCell="A2" zoomScale="70" zoomScaleNormal="70" workbookViewId="0">
      <pane ySplit="1" topLeftCell="A103" activePane="bottomLeft" state="frozen"/>
      <selection activeCell="J60" sqref="J60"/>
      <selection pane="bottomLeft" activeCell="E3" sqref="E3"/>
    </sheetView>
  </sheetViews>
  <sheetFormatPr defaultColWidth="9.109375" defaultRowHeight="12" x14ac:dyDescent="0.25"/>
  <cols>
    <col min="1" max="1" width="30.6640625" style="105" customWidth="1"/>
    <col min="2" max="2" width="62.44140625" style="1" customWidth="1"/>
    <col min="3" max="3" width="29.88671875" style="99" customWidth="1"/>
    <col min="4" max="4" width="43.88671875" style="98" customWidth="1"/>
    <col min="5" max="5" width="20.88671875" style="98" customWidth="1"/>
    <col min="6" max="6" width="20" style="7" bestFit="1" customWidth="1"/>
    <col min="7" max="7" width="14.88671875" style="20" customWidth="1"/>
    <col min="8" max="8" width="20" style="7" customWidth="1"/>
    <col min="9" max="9" width="14.88671875" style="20" customWidth="1"/>
    <col min="10" max="10" width="21.88671875" style="97" customWidth="1"/>
    <col min="11" max="12" width="14.33203125" style="20" customWidth="1"/>
    <col min="13" max="13" width="14.109375" style="20" customWidth="1"/>
    <col min="14" max="14" width="12.33203125" style="20" customWidth="1"/>
    <col min="15" max="15" width="15.6640625" style="20" customWidth="1"/>
    <col min="16" max="30" width="9.109375" style="1"/>
    <col min="31" max="31" width="9.109375" style="7"/>
    <col min="32" max="41" width="9.109375" style="1"/>
    <col min="42" max="42" width="9.109375" style="7"/>
    <col min="43" max="16384" width="9.109375" style="1"/>
  </cols>
  <sheetData>
    <row r="1" spans="1:42" hidden="1" x14ac:dyDescent="0.25"/>
    <row r="2" spans="1:42" ht="77.25" customHeight="1" thickBot="1" x14ac:dyDescent="0.3">
      <c r="A2" s="184" t="s">
        <v>0</v>
      </c>
      <c r="B2" s="115" t="s">
        <v>1</v>
      </c>
      <c r="C2" s="190" t="s">
        <v>13</v>
      </c>
      <c r="D2" s="190" t="s">
        <v>397</v>
      </c>
      <c r="E2" s="191" t="s">
        <v>396</v>
      </c>
      <c r="F2" s="191" t="s">
        <v>395</v>
      </c>
      <c r="G2" s="191" t="s">
        <v>394</v>
      </c>
      <c r="H2" s="191" t="s">
        <v>393</v>
      </c>
      <c r="I2" s="191" t="s">
        <v>392</v>
      </c>
      <c r="J2" s="191" t="s">
        <v>416</v>
      </c>
      <c r="K2" s="191" t="s">
        <v>417</v>
      </c>
      <c r="L2" s="191" t="s">
        <v>418</v>
      </c>
      <c r="M2" s="191" t="s">
        <v>391</v>
      </c>
      <c r="N2" s="191" t="s">
        <v>390</v>
      </c>
      <c r="O2" s="191" t="s">
        <v>389</v>
      </c>
      <c r="AD2" s="7"/>
      <c r="AE2" s="1"/>
      <c r="AO2" s="7"/>
      <c r="AP2" s="1"/>
    </row>
    <row r="3" spans="1:42" s="2" customFormat="1" ht="150" customHeight="1" thickBot="1" x14ac:dyDescent="0.35">
      <c r="A3" s="143" t="s">
        <v>54</v>
      </c>
      <c r="B3" s="243" t="s">
        <v>55</v>
      </c>
      <c r="C3" s="107" t="str">
        <f>IF(COUNTIF('Identify Form'!C3,"")&gt;0,"Please describe the controls which achieve the outcome",'Identify Form'!C3)</f>
        <v>test</v>
      </c>
      <c r="D3" s="107" t="str">
        <f>IF(COUNTIF('Identify Form'!I3,"")&gt;0,"Please describe the controls which achieve the outcome",'Identify Form'!I3)</f>
        <v>GAP1</v>
      </c>
      <c r="E3" s="106" t="s">
        <v>398</v>
      </c>
      <c r="F3" s="7" t="s">
        <v>420</v>
      </c>
      <c r="G3" s="7" t="s">
        <v>427</v>
      </c>
      <c r="I3" s="7"/>
      <c r="J3" s="105"/>
      <c r="K3" s="7"/>
      <c r="L3" s="7"/>
      <c r="M3" s="7"/>
      <c r="N3" s="7"/>
      <c r="O3" s="7"/>
      <c r="AE3" s="7"/>
      <c r="AP3" s="7"/>
    </row>
    <row r="4" spans="1:42" s="2" customFormat="1" ht="144" customHeight="1" thickBot="1" x14ac:dyDescent="0.35">
      <c r="A4" s="248" t="s">
        <v>56</v>
      </c>
      <c r="B4" s="185" t="s">
        <v>57</v>
      </c>
      <c r="C4" s="107" t="str">
        <f>IF(COUNTIF('Identify Form'!C4,"")&gt;0,"Please describe the controls which achieve the outcome",'Identify Form'!C4)</f>
        <v>no</v>
      </c>
      <c r="D4" s="107" t="str">
        <f>IF(COUNTIF('Identify Form'!I4,"")&gt;0,"Please describe the controls which achieve the outcome",'Identify Form'!I4)</f>
        <v>GAP</v>
      </c>
      <c r="E4" s="106" t="s">
        <v>398</v>
      </c>
      <c r="F4" s="7" t="s">
        <v>420</v>
      </c>
      <c r="G4" s="7" t="s">
        <v>428</v>
      </c>
      <c r="I4" s="7"/>
      <c r="J4" s="105"/>
      <c r="K4" s="7"/>
      <c r="L4" s="7"/>
      <c r="M4" s="7"/>
      <c r="N4" s="7"/>
      <c r="O4" s="7"/>
      <c r="AE4" s="7"/>
      <c r="AP4" s="7"/>
    </row>
    <row r="5" spans="1:42" s="2" customFormat="1" ht="150" customHeight="1" thickBot="1" x14ac:dyDescent="0.35">
      <c r="A5" s="253" t="s">
        <v>58</v>
      </c>
      <c r="B5" s="186" t="s">
        <v>59</v>
      </c>
      <c r="C5" s="107" t="str">
        <f>IF(COUNTIF('Identify Form'!C5,"")&gt;0,"Please describe the controls which achieve the outcome",'Identify Form'!C5)</f>
        <v>TEST</v>
      </c>
      <c r="D5" s="107" t="str">
        <f>IF(COUNTIF('Identify Form'!I5,"")&gt;0,"Please describe the controls which achieve the outcome",'Identify Form'!I5)</f>
        <v>GAP</v>
      </c>
      <c r="E5" s="106" t="s">
        <v>398</v>
      </c>
      <c r="F5" s="7" t="s">
        <v>420</v>
      </c>
      <c r="G5" s="7" t="s">
        <v>429</v>
      </c>
      <c r="I5" s="7"/>
      <c r="J5" s="105"/>
      <c r="K5" s="7"/>
      <c r="L5" s="7"/>
      <c r="M5" s="7"/>
      <c r="N5" s="7"/>
      <c r="O5" s="7"/>
      <c r="AE5" s="7"/>
      <c r="AP5" s="7"/>
    </row>
    <row r="6" spans="1:42" s="2" customFormat="1" ht="150" customHeight="1" thickBot="1" x14ac:dyDescent="0.35">
      <c r="A6" s="365" t="s">
        <v>60</v>
      </c>
      <c r="B6" s="185" t="s">
        <v>61</v>
      </c>
      <c r="C6" s="107" t="str">
        <f>IF(COUNTIF('Identify Form'!C6,"")&gt;0,"Please describe the controls which achieve the outcome",'Identify Form'!C6)</f>
        <v>TEST</v>
      </c>
      <c r="D6" s="107" t="str">
        <f>IF(COUNTIF('Identify Form'!I6,"")&gt;0,"Please describe the controls which achieve the outcome",'Identify Form'!I6)</f>
        <v>GAP</v>
      </c>
      <c r="E6" s="106" t="s">
        <v>398</v>
      </c>
      <c r="F6" s="7" t="s">
        <v>420</v>
      </c>
      <c r="G6" s="7"/>
      <c r="I6" s="7"/>
      <c r="J6" s="105"/>
      <c r="K6" s="7"/>
      <c r="L6" s="7"/>
      <c r="M6" s="7"/>
      <c r="N6" s="7"/>
      <c r="O6" s="7"/>
      <c r="AE6" s="7"/>
      <c r="AP6" s="7"/>
    </row>
    <row r="7" spans="1:42" s="2" customFormat="1" ht="150" customHeight="1" thickBot="1" x14ac:dyDescent="0.35">
      <c r="A7" s="365"/>
      <c r="B7" s="186" t="s">
        <v>62</v>
      </c>
      <c r="C7" s="107" t="str">
        <f>IF(COUNTIF('Identify Form'!C7,"")&gt;0,"Please describe the controls which achieve the outcome",'Identify Form'!C7)</f>
        <v>TEST</v>
      </c>
      <c r="D7" s="107" t="str">
        <f>IF(COUNTIF('Identify Form'!I7,"")&gt;0,"Please describe the controls which achieve the outcome",'Identify Form'!I7)</f>
        <v>GAP</v>
      </c>
      <c r="E7" s="106" t="s">
        <v>398</v>
      </c>
      <c r="F7" s="7" t="s">
        <v>420</v>
      </c>
      <c r="G7" s="7"/>
      <c r="I7" s="7"/>
      <c r="J7" s="105"/>
      <c r="K7" s="7"/>
      <c r="L7" s="7"/>
      <c r="M7" s="7"/>
      <c r="N7" s="7"/>
      <c r="O7" s="7"/>
      <c r="AE7" s="7"/>
      <c r="AP7" s="7"/>
    </row>
    <row r="8" spans="1:42" s="2" customFormat="1" ht="150" customHeight="1" thickBot="1" x14ac:dyDescent="0.35">
      <c r="A8" s="248" t="s">
        <v>63</v>
      </c>
      <c r="B8" s="185" t="s">
        <v>64</v>
      </c>
      <c r="C8" s="107" t="str">
        <f>IF(COUNTIF('Identify Form'!C8,"")&gt;0,"Please describe the controls which achieve the outcome",'Identify Form'!C8)</f>
        <v>TEST</v>
      </c>
      <c r="D8" s="107" t="str">
        <f>IF(COUNTIF('Identify Form'!I8,"")&gt;0,"Please describe the controls which achieve the outcome",'Identify Form'!I8)</f>
        <v>GAP</v>
      </c>
      <c r="E8" s="106" t="s">
        <v>398</v>
      </c>
      <c r="F8" s="7" t="s">
        <v>420</v>
      </c>
      <c r="G8" s="7"/>
      <c r="I8" s="7"/>
      <c r="J8" s="105"/>
      <c r="K8" s="7"/>
      <c r="L8" s="7"/>
      <c r="M8" s="7"/>
      <c r="N8" s="7"/>
      <c r="O8" s="7"/>
      <c r="AE8" s="7"/>
      <c r="AP8" s="7"/>
    </row>
    <row r="9" spans="1:42" s="2" customFormat="1" ht="150" customHeight="1" thickBot="1" x14ac:dyDescent="0.35">
      <c r="A9" s="194" t="s">
        <v>65</v>
      </c>
      <c r="B9" s="186" t="s">
        <v>66</v>
      </c>
      <c r="C9" s="107" t="str">
        <f>IF(COUNTIF('Identify Form'!C9,"")&gt;0,"Please describe the controls which achieve the outcome",'Identify Form'!C9)</f>
        <v>TEST</v>
      </c>
      <c r="D9" s="107" t="str">
        <f>IF(COUNTIF('Identify Form'!I9,"")&gt;0,"Please describe the controls which achieve the outcome",'Identify Form'!I9)</f>
        <v>GAP</v>
      </c>
      <c r="E9" s="106" t="s">
        <v>398</v>
      </c>
      <c r="F9" s="7" t="s">
        <v>420</v>
      </c>
      <c r="G9" s="7"/>
      <c r="I9" s="7"/>
      <c r="J9" s="105"/>
      <c r="K9" s="7"/>
      <c r="L9" s="7"/>
      <c r="M9" s="7"/>
      <c r="N9" s="7"/>
      <c r="O9" s="7"/>
      <c r="AE9" s="7"/>
      <c r="AP9" s="7"/>
    </row>
    <row r="10" spans="1:42" s="2" customFormat="1" ht="150" customHeight="1" thickBot="1" x14ac:dyDescent="0.35">
      <c r="A10" s="194"/>
      <c r="B10" s="185" t="s">
        <v>67</v>
      </c>
      <c r="C10" s="107" t="str">
        <f>IF(COUNTIF('Identify Form'!C10,"")&gt;0,"Please describe the controls which achieve the outcome",'Identify Form'!C10)</f>
        <v>TEST</v>
      </c>
      <c r="D10" s="107" t="str">
        <f>IF(COUNTIF('Identify Form'!I10,"")&gt;0,"Please describe the controls which achieve the outcome",'Identify Form'!I10)</f>
        <v>GAP</v>
      </c>
      <c r="E10" s="106" t="s">
        <v>398</v>
      </c>
      <c r="F10" s="7" t="s">
        <v>420</v>
      </c>
      <c r="G10" s="7"/>
      <c r="I10" s="7"/>
      <c r="J10" s="105"/>
      <c r="K10" s="7"/>
      <c r="L10" s="7"/>
      <c r="M10" s="7"/>
      <c r="N10" s="7"/>
      <c r="O10" s="7"/>
      <c r="AE10" s="7"/>
      <c r="AP10" s="7"/>
    </row>
    <row r="11" spans="1:42" s="2" customFormat="1" ht="150" customHeight="1" thickBot="1" x14ac:dyDescent="0.35">
      <c r="A11" s="194"/>
      <c r="B11" s="186" t="s">
        <v>432</v>
      </c>
      <c r="C11" s="107" t="str">
        <f>IF(COUNTIF('Identify Form'!C11,"")&gt;0,"Please describe the controls which achieve the outcome",'Identify Form'!C11)</f>
        <v>Test</v>
      </c>
      <c r="D11" s="107" t="str">
        <f>IF(COUNTIF('Identify Form'!I11,"")&gt;0,"Please describe the controls which achieve the outcome",'Identify Form'!I11)</f>
        <v>GAP</v>
      </c>
      <c r="E11" s="106" t="s">
        <v>398</v>
      </c>
      <c r="F11" s="7" t="s">
        <v>420</v>
      </c>
      <c r="G11" s="7"/>
      <c r="I11" s="7"/>
      <c r="J11" s="105"/>
      <c r="K11" s="7"/>
      <c r="L11" s="7"/>
      <c r="M11" s="7"/>
      <c r="N11" s="7"/>
      <c r="O11" s="7"/>
      <c r="AE11" s="7"/>
      <c r="AP11" s="7"/>
    </row>
    <row r="12" spans="1:42" s="2" customFormat="1" ht="150" customHeight="1" thickBot="1" x14ac:dyDescent="0.35">
      <c r="A12" s="194"/>
      <c r="B12" s="186" t="s">
        <v>437</v>
      </c>
      <c r="C12" s="107" t="str">
        <f>IF(COUNTIF('Identify Form'!C12,"")&gt;0,"Please describe the controls which achieve the outcome",'Identify Form'!C12)</f>
        <v>Monday</v>
      </c>
      <c r="D12" s="107" t="str">
        <f>IF(COUNTIF('Identify Form'!I12,"")&gt;0,"Please describe the controls which achieve the outcome",'Identify Form'!I12)</f>
        <v>Monday</v>
      </c>
      <c r="E12" s="106" t="s">
        <v>398</v>
      </c>
      <c r="F12" s="7" t="s">
        <v>420</v>
      </c>
      <c r="G12" s="7"/>
      <c r="I12" s="7"/>
      <c r="J12" s="105"/>
      <c r="K12" s="7"/>
      <c r="L12" s="7"/>
      <c r="M12" s="7"/>
      <c r="N12" s="7"/>
      <c r="O12" s="7"/>
      <c r="AE12" s="7"/>
      <c r="AP12" s="7"/>
    </row>
    <row r="13" spans="1:42" s="2" customFormat="1" ht="150" customHeight="1" thickBot="1" x14ac:dyDescent="0.35">
      <c r="A13" s="194"/>
      <c r="B13" s="185" t="s">
        <v>434</v>
      </c>
      <c r="C13" s="107" t="str">
        <f>IF(COUNTIF('Identify Form'!C13,"")&gt;0,"Please describe the controls which achieve the outcome",'Identify Form'!C13)</f>
        <v>TEST</v>
      </c>
      <c r="D13" s="107" t="str">
        <f>IF(COUNTIF('Identify Form'!I13,"")&gt;0,"Please describe the 'Corrective Action Plan'!B75controls which achieve the outcome",'Identify Form'!I13)</f>
        <v>GAP</v>
      </c>
      <c r="E13" s="106" t="s">
        <v>398</v>
      </c>
      <c r="F13" s="7" t="s">
        <v>420</v>
      </c>
      <c r="G13" s="7"/>
      <c r="I13" s="7"/>
      <c r="J13" s="105"/>
      <c r="K13" s="7"/>
      <c r="L13" s="7"/>
      <c r="M13" s="7"/>
      <c r="N13" s="7"/>
      <c r="O13" s="7"/>
      <c r="AE13" s="7"/>
      <c r="AP13" s="7"/>
    </row>
    <row r="14" spans="1:42" s="2" customFormat="1" ht="150" customHeight="1" thickBot="1" x14ac:dyDescent="0.35">
      <c r="A14" s="254" t="s">
        <v>68</v>
      </c>
      <c r="B14" s="187" t="s">
        <v>69</v>
      </c>
      <c r="C14" s="107" t="str">
        <f>IF(COUNTIF('Identify Form'!C14,"")&gt;0,"Please describe the controls which achieve the outcome",'Identify Form'!C14)</f>
        <v>TEST</v>
      </c>
      <c r="D14" s="107" t="str">
        <f>IF(COUNTIF('Identify Form'!I14,"")&gt;0,"Please describe the controls which achieve the outcome",'Identify Form'!I14)</f>
        <v>GAP</v>
      </c>
      <c r="E14" s="106" t="s">
        <v>398</v>
      </c>
      <c r="F14" s="7" t="s">
        <v>420</v>
      </c>
      <c r="G14" s="7"/>
      <c r="I14" s="7"/>
      <c r="J14" s="105"/>
      <c r="K14" s="7"/>
      <c r="L14" s="7"/>
      <c r="M14" s="7"/>
      <c r="N14" s="7"/>
      <c r="O14" s="7"/>
      <c r="AE14" s="7"/>
      <c r="AP14" s="7"/>
    </row>
    <row r="15" spans="1:42" s="2" customFormat="1" ht="150" customHeight="1" thickBot="1" x14ac:dyDescent="0.35">
      <c r="A15" s="248"/>
      <c r="B15" s="185" t="s">
        <v>70</v>
      </c>
      <c r="C15" s="107" t="str">
        <f>IF(COUNTIF('Identify Form'!C15,"")&gt;0,"Please describe the controls which achieve the outcome",'Identify Form'!C15)</f>
        <v>TEST</v>
      </c>
      <c r="D15" s="107" t="str">
        <f>IF(COUNTIF('Identify Form'!I15,"")&gt;0,"Please describe the controls which achieve the outcome",'Identify Form'!I15)</f>
        <v>GAP</v>
      </c>
      <c r="E15" s="106" t="s">
        <v>398</v>
      </c>
      <c r="F15" s="7" t="s">
        <v>420</v>
      </c>
      <c r="G15" s="7"/>
      <c r="I15" s="7"/>
      <c r="J15" s="105"/>
      <c r="K15" s="7"/>
      <c r="L15" s="7"/>
      <c r="M15" s="7"/>
      <c r="N15" s="7"/>
      <c r="O15" s="7"/>
      <c r="AE15" s="7"/>
      <c r="AP15" s="7"/>
    </row>
    <row r="16" spans="1:42" s="2" customFormat="1" ht="150" customHeight="1" thickBot="1" x14ac:dyDescent="0.35">
      <c r="A16" s="256"/>
      <c r="B16" s="186" t="s">
        <v>71</v>
      </c>
      <c r="C16" s="107" t="str">
        <f>IF(COUNTIF('Identify Form'!C16,"")&gt;0,"Please describe the controls which achieve the outcome",'Identify Form'!C16)</f>
        <v>TEST</v>
      </c>
      <c r="D16" s="107" t="str">
        <f>IF(COUNTIF('Identify Form'!I16,"")&gt;0,"Please describe the controls which achieve the outcome",'Identify Form'!I16)</f>
        <v>GAP</v>
      </c>
      <c r="E16" s="106" t="s">
        <v>398</v>
      </c>
      <c r="F16" s="7" t="s">
        <v>420</v>
      </c>
      <c r="G16" s="7"/>
      <c r="I16" s="7"/>
      <c r="J16" s="105"/>
      <c r="K16" s="7"/>
      <c r="L16" s="7"/>
      <c r="M16" s="7"/>
      <c r="N16" s="7"/>
      <c r="O16" s="7"/>
      <c r="AE16" s="7"/>
      <c r="AP16" s="7"/>
    </row>
    <row r="17" spans="1:42" s="2" customFormat="1" ht="150" customHeight="1" thickBot="1" x14ac:dyDescent="0.35">
      <c r="A17" s="257" t="s">
        <v>72</v>
      </c>
      <c r="B17" s="185" t="s">
        <v>73</v>
      </c>
      <c r="C17" s="107" t="str">
        <f>IF(COUNTIF('Identify Form'!C17,"")&gt;0,"Please describe the controls which achieve the outcome",'Identify Form'!C17)</f>
        <v>TEST</v>
      </c>
      <c r="D17" s="107" t="str">
        <f>IF(COUNTIF('Identify Form'!I17,"")&gt;0,"Please describe the controls which achieve the outcome",'Identify Form'!I17)</f>
        <v>GAP</v>
      </c>
      <c r="E17" s="106" t="s">
        <v>398</v>
      </c>
      <c r="F17" s="7" t="s">
        <v>420</v>
      </c>
      <c r="G17" s="7"/>
      <c r="I17" s="7"/>
      <c r="J17" s="105"/>
      <c r="K17" s="7"/>
      <c r="L17" s="7"/>
      <c r="M17" s="7"/>
      <c r="N17" s="7"/>
      <c r="O17" s="7"/>
      <c r="AE17" s="7"/>
      <c r="AP17" s="7"/>
    </row>
    <row r="18" spans="1:42" s="2" customFormat="1" ht="150" customHeight="1" thickBot="1" x14ac:dyDescent="0.35">
      <c r="A18" s="258"/>
      <c r="B18" s="186" t="s">
        <v>74</v>
      </c>
      <c r="C18" s="107" t="str">
        <f>IF(COUNTIF('Identify Form'!C18,"")&gt;0,"Please describe the controls which achieve the outcome",'Identify Form'!C18)</f>
        <v>TEST</v>
      </c>
      <c r="D18" s="107" t="str">
        <f>IF(COUNTIF('Identify Form'!I18,"")&gt;0,"Please describe the controls which achieve the outcome",'Identify Form'!I18)</f>
        <v>GAP</v>
      </c>
      <c r="E18" s="106" t="s">
        <v>398</v>
      </c>
      <c r="F18" s="7" t="s">
        <v>420</v>
      </c>
      <c r="G18" s="7"/>
      <c r="I18" s="7"/>
      <c r="J18" s="105"/>
      <c r="K18" s="7"/>
      <c r="L18" s="7"/>
      <c r="M18" s="7"/>
      <c r="N18" s="7"/>
      <c r="O18" s="7"/>
      <c r="AE18" s="7"/>
      <c r="AP18" s="7"/>
    </row>
    <row r="19" spans="1:42" s="2" customFormat="1" ht="150" customHeight="1" thickBot="1" x14ac:dyDescent="0.35">
      <c r="A19" s="365" t="s">
        <v>75</v>
      </c>
      <c r="B19" s="185" t="s">
        <v>76</v>
      </c>
      <c r="C19" s="107" t="str">
        <f>IF(COUNTIF('Identify Form'!C19,"")&gt;0,"Please describe the controls which achieve the outcome",'Identify Form'!C19)</f>
        <v>TEST</v>
      </c>
      <c r="D19" s="107" t="str">
        <f>IF(COUNTIF('Identify Form'!I19,"")&gt;0,"Please describe the controls which achieve the outcome",'Identify Form'!I19)</f>
        <v>GAP</v>
      </c>
      <c r="E19" s="106" t="s">
        <v>398</v>
      </c>
      <c r="F19" s="7" t="s">
        <v>420</v>
      </c>
      <c r="G19" s="7"/>
      <c r="I19" s="7"/>
      <c r="J19" s="105"/>
      <c r="K19" s="7"/>
      <c r="L19" s="7"/>
      <c r="M19" s="7"/>
      <c r="N19" s="7"/>
      <c r="O19" s="7"/>
      <c r="AE19" s="7"/>
      <c r="AP19" s="7"/>
    </row>
    <row r="20" spans="1:42" s="2" customFormat="1" ht="150" customHeight="1" thickBot="1" x14ac:dyDescent="0.35">
      <c r="A20" s="365"/>
      <c r="B20" s="186" t="s">
        <v>77</v>
      </c>
      <c r="C20" s="107" t="str">
        <f>IF(COUNTIF('Identify Form'!C20,"")&gt;0,"Please describe the controls which achieve the outcome",'Identify Form'!C20)</f>
        <v>TEST</v>
      </c>
      <c r="D20" s="107" t="str">
        <f>IF(COUNTIF('Identify Form'!I20,"")&gt;0,"Please describe the controls which achieve the outcome",'Identify Form'!I20)</f>
        <v>GAP</v>
      </c>
      <c r="E20" s="106" t="s">
        <v>398</v>
      </c>
      <c r="F20" s="7" t="s">
        <v>420</v>
      </c>
      <c r="G20" s="7"/>
      <c r="I20" s="7"/>
      <c r="J20" s="105"/>
      <c r="K20" s="7"/>
      <c r="L20" s="7"/>
      <c r="M20" s="7"/>
      <c r="N20" s="7"/>
      <c r="O20" s="7"/>
      <c r="AE20" s="7"/>
      <c r="AP20" s="7"/>
    </row>
    <row r="21" spans="1:42" s="2" customFormat="1" ht="150" customHeight="1" thickBot="1" x14ac:dyDescent="0.35">
      <c r="A21" s="196" t="s">
        <v>105</v>
      </c>
      <c r="B21" s="197" t="s">
        <v>119</v>
      </c>
      <c r="C21" s="107" t="str">
        <f>IF(COUNTIF('Protect Form'!C3,"")&gt;0,"Please describe the controls which achieve the outcome",'Protect Form'!C3)</f>
        <v>TEST</v>
      </c>
      <c r="D21" s="107" t="str">
        <f>IF(COUNTIF('Protect Form'!I3,"")&gt;0,"Please describe the controls which achieve the outcome",'Protect Form'!I3)</f>
        <v>GAP</v>
      </c>
      <c r="E21" s="106" t="s">
        <v>398</v>
      </c>
      <c r="F21" s="7" t="s">
        <v>420</v>
      </c>
      <c r="G21" s="7"/>
      <c r="I21" s="7"/>
      <c r="J21" s="105"/>
      <c r="K21" s="7"/>
      <c r="L21" s="7"/>
      <c r="M21" s="7"/>
      <c r="N21" s="7"/>
      <c r="O21" s="7"/>
      <c r="AE21" s="7"/>
      <c r="AP21" s="7"/>
    </row>
    <row r="22" spans="1:42" s="2" customFormat="1" ht="150" customHeight="1" thickBot="1" x14ac:dyDescent="0.35">
      <c r="A22" s="196"/>
      <c r="B22" s="197" t="s">
        <v>120</v>
      </c>
      <c r="C22" s="107" t="str">
        <f>IF(COUNTIF('Protect Form'!C4,"")&gt;0,"Please describe the controls which achieve the outcome",'Protect Form'!C4)</f>
        <v>TEST</v>
      </c>
      <c r="D22" s="107" t="str">
        <f>IF(COUNTIF('Protect Form'!I4,"")&gt;0,"Please describe the controls which achieve the outcome",'Protect Form'!I4)</f>
        <v>GAP</v>
      </c>
      <c r="E22" s="106" t="s">
        <v>398</v>
      </c>
      <c r="F22" s="7" t="s">
        <v>420</v>
      </c>
      <c r="G22" s="7"/>
      <c r="I22" s="7"/>
      <c r="J22" s="105"/>
      <c r="K22" s="7"/>
      <c r="L22" s="7"/>
      <c r="M22" s="7"/>
      <c r="N22" s="7"/>
      <c r="O22" s="7"/>
      <c r="AE22" s="7"/>
      <c r="AP22" s="7"/>
    </row>
    <row r="23" spans="1:42" s="2" customFormat="1" ht="150" customHeight="1" thickBot="1" x14ac:dyDescent="0.35">
      <c r="A23" s="196"/>
      <c r="B23" s="197" t="s">
        <v>121</v>
      </c>
      <c r="C23" s="107" t="str">
        <f>IF(COUNTIF('Protect Form'!C5,"")&gt;0,"Please describe the controls which achieve the outcome",'Protect Form'!C5)</f>
        <v>TEST</v>
      </c>
      <c r="D23" s="107" t="str">
        <f>IF(COUNTIF('Protect Form'!I5,"")&gt;0,"Please describe the controls which achieve the outcome",'Protect Form'!I5)</f>
        <v>GAP</v>
      </c>
      <c r="E23" s="106" t="s">
        <v>398</v>
      </c>
      <c r="F23" s="7" t="s">
        <v>420</v>
      </c>
      <c r="G23" s="7"/>
      <c r="I23" s="7"/>
      <c r="J23" s="105"/>
      <c r="K23" s="7"/>
      <c r="L23" s="7"/>
      <c r="M23" s="7"/>
      <c r="N23" s="7"/>
      <c r="O23" s="7"/>
      <c r="AE23" s="7"/>
      <c r="AP23" s="7"/>
    </row>
    <row r="24" spans="1:42" s="2" customFormat="1" ht="150" customHeight="1" thickBot="1" x14ac:dyDescent="0.35">
      <c r="A24" s="196"/>
      <c r="B24" s="197" t="s">
        <v>122</v>
      </c>
      <c r="C24" s="107" t="str">
        <f>IF(COUNTIF('Protect Form'!C6,"")&gt;0,"Please describe the controls which achieve the outcome",'Protect Form'!C6)</f>
        <v>TEST</v>
      </c>
      <c r="D24" s="107" t="str">
        <f>IF(COUNTIF('Protect Form'!I6,"")&gt;0,"Please describe the controls which achieve the outcome",'Protect Form'!I6)</f>
        <v>GAP</v>
      </c>
      <c r="E24" s="106" t="s">
        <v>398</v>
      </c>
      <c r="F24" s="7" t="s">
        <v>420</v>
      </c>
      <c r="G24" s="7"/>
      <c r="I24" s="7"/>
      <c r="J24" s="105"/>
      <c r="K24" s="7"/>
      <c r="L24" s="7"/>
      <c r="M24" s="7"/>
      <c r="N24" s="7"/>
      <c r="O24" s="7"/>
      <c r="AE24" s="7"/>
      <c r="AP24" s="7"/>
    </row>
    <row r="25" spans="1:42" s="2" customFormat="1" ht="150" customHeight="1" thickBot="1" x14ac:dyDescent="0.35">
      <c r="A25" s="364" t="s">
        <v>106</v>
      </c>
      <c r="B25" s="197" t="s">
        <v>123</v>
      </c>
      <c r="C25" s="107" t="str">
        <f>IF(COUNTIF('Protect Form'!C7,"")&gt;0,"Please describe the controls which achieve the outcome",'Protect Form'!C7)</f>
        <v>TEST</v>
      </c>
      <c r="D25" s="107" t="str">
        <f>IF(COUNTIF('Protect Form'!I7,"")&gt;0,"Please describe the controls which achieve the outcome",'Protect Form'!I7)</f>
        <v>GAP</v>
      </c>
      <c r="E25" s="106" t="s">
        <v>398</v>
      </c>
      <c r="F25" s="7" t="s">
        <v>420</v>
      </c>
      <c r="G25" s="7"/>
      <c r="I25" s="7"/>
      <c r="J25" s="105"/>
      <c r="K25" s="7"/>
      <c r="L25" s="7"/>
      <c r="M25" s="7"/>
      <c r="N25" s="7"/>
      <c r="O25" s="7"/>
      <c r="AE25" s="7"/>
      <c r="AP25" s="7"/>
    </row>
    <row r="26" spans="1:42" s="2" customFormat="1" ht="150" customHeight="1" thickBot="1" x14ac:dyDescent="0.35">
      <c r="A26" s="364"/>
      <c r="B26" s="197" t="s">
        <v>124</v>
      </c>
      <c r="C26" s="107" t="str">
        <f>IF(COUNTIF('Protect Form'!C8,"")&gt;0,"Please describe the controls which achieve the outcome",'Protect Form'!C8)</f>
        <v>TEST</v>
      </c>
      <c r="D26" s="107" t="str">
        <f>IF(COUNTIF('Protect Form'!I8,"")&gt;0,"Please describe the controls which achieve the outcome",'Protect Form'!I8)</f>
        <v>GAP</v>
      </c>
      <c r="E26" s="106" t="s">
        <v>398</v>
      </c>
      <c r="F26" s="7" t="s">
        <v>420</v>
      </c>
      <c r="G26" s="7"/>
      <c r="I26" s="7"/>
      <c r="J26" s="105"/>
      <c r="K26" s="7"/>
      <c r="L26" s="7"/>
      <c r="M26" s="7"/>
      <c r="N26" s="7"/>
      <c r="O26" s="7"/>
      <c r="AE26" s="7"/>
      <c r="AP26" s="7"/>
    </row>
    <row r="27" spans="1:42" s="2" customFormat="1" ht="150" customHeight="1" thickBot="1" x14ac:dyDescent="0.35">
      <c r="A27" s="364" t="s">
        <v>107</v>
      </c>
      <c r="B27" s="197" t="s">
        <v>125</v>
      </c>
      <c r="C27" s="107" t="str">
        <f>IF(COUNTIF('Protect Form'!C9,"")&gt;0,"Please describe the controls which achieve the outcome",'Protect Form'!C9)</f>
        <v>TEST</v>
      </c>
      <c r="D27" s="107" t="str">
        <f>IF(COUNTIF('Protect Form'!I9,"")&gt;0,"Please describe the controls which achieve the outcome",'Protect Form'!I9)</f>
        <v>GAP</v>
      </c>
      <c r="E27" s="106" t="s">
        <v>398</v>
      </c>
      <c r="F27" s="7" t="s">
        <v>420</v>
      </c>
      <c r="G27" s="7"/>
      <c r="I27" s="7"/>
      <c r="J27" s="105"/>
      <c r="K27" s="7"/>
      <c r="L27" s="7"/>
      <c r="M27" s="7"/>
      <c r="N27" s="7"/>
      <c r="O27" s="7"/>
    </row>
    <row r="28" spans="1:42" s="2" customFormat="1" ht="150" customHeight="1" thickBot="1" x14ac:dyDescent="0.35">
      <c r="A28" s="364"/>
      <c r="B28" s="197" t="s">
        <v>126</v>
      </c>
      <c r="C28" s="107" t="str">
        <f>IF(COUNTIF('Protect Form'!C10,"")&gt;0,"Please describe the controls which achieve the outcome",'Protect Form'!C10)</f>
        <v>TEST</v>
      </c>
      <c r="D28" s="107" t="str">
        <f>IF(COUNTIF('Protect Form'!I10,"")&gt;0,"Please describe the controls which achieve the outcome",'Protect Form'!I10)</f>
        <v>GAP</v>
      </c>
      <c r="E28" s="106" t="s">
        <v>398</v>
      </c>
      <c r="F28" s="7" t="s">
        <v>420</v>
      </c>
      <c r="G28" s="7"/>
      <c r="I28" s="7"/>
      <c r="J28" s="105"/>
      <c r="K28" s="7"/>
      <c r="L28" s="7"/>
      <c r="M28" s="7"/>
      <c r="N28" s="7"/>
      <c r="O28" s="7"/>
    </row>
    <row r="29" spans="1:42" s="2" customFormat="1" ht="150" customHeight="1" thickBot="1" x14ac:dyDescent="0.35">
      <c r="A29" s="364"/>
      <c r="B29" s="197" t="s">
        <v>127</v>
      </c>
      <c r="C29" s="107" t="str">
        <f>IF(COUNTIF('Protect Form'!C11,"")&gt;0,"Please describe the controls which achieve the outcome",'Protect Form'!C11)</f>
        <v>TEST</v>
      </c>
      <c r="D29" s="107" t="str">
        <f>IF(COUNTIF('Protect Form'!I11,"")&gt;0,"Please describe the controls which achieve the outcome",'Protect Form'!I11)</f>
        <v>GAP</v>
      </c>
      <c r="E29" s="106" t="s">
        <v>398</v>
      </c>
      <c r="F29" s="7" t="s">
        <v>420</v>
      </c>
      <c r="G29" s="7"/>
      <c r="I29" s="7"/>
      <c r="J29" s="105"/>
      <c r="K29" s="7"/>
      <c r="L29" s="7"/>
      <c r="M29" s="7"/>
      <c r="N29" s="7"/>
      <c r="O29" s="7"/>
    </row>
    <row r="30" spans="1:42" s="2" customFormat="1" ht="150" customHeight="1" thickBot="1" x14ac:dyDescent="0.35">
      <c r="A30" s="364"/>
      <c r="B30" s="197" t="s">
        <v>128</v>
      </c>
      <c r="C30" s="107" t="str">
        <f>IF(COUNTIF('Protect Form'!C12,"")&gt;0,"Please describe the controls which achieve the outcome",'Protect Form'!C12)</f>
        <v>TEST</v>
      </c>
      <c r="D30" s="107" t="str">
        <f>IF(COUNTIF('Protect Form'!I12,"")&gt;0,"Please describe the controls which achieve the outcome",'Protect Form'!I12)</f>
        <v>Please describe the controls which achieve the outcome</v>
      </c>
      <c r="E30" s="106" t="s">
        <v>398</v>
      </c>
      <c r="F30" s="7" t="s">
        <v>420</v>
      </c>
      <c r="G30" s="7"/>
      <c r="I30" s="7"/>
      <c r="J30" s="105"/>
      <c r="K30" s="7"/>
      <c r="L30" s="7"/>
      <c r="M30" s="7"/>
      <c r="N30" s="7"/>
      <c r="O30" s="7"/>
      <c r="AE30" s="7"/>
      <c r="AP30" s="7"/>
    </row>
    <row r="31" spans="1:42" s="2" customFormat="1" ht="150" customHeight="1" thickBot="1" x14ac:dyDescent="0.35">
      <c r="A31" s="364"/>
      <c r="B31" s="197" t="s">
        <v>129</v>
      </c>
      <c r="C31" s="107" t="str">
        <f>IF(COUNTIF('Protect Form'!C13,"")&gt;0,"Please describe the controls which achieve the outcome",'Protect Form'!C13)</f>
        <v>TEST</v>
      </c>
      <c r="D31" s="107" t="str">
        <f>IF(COUNTIF('Protect Form'!I13,"")&gt;0,"Please describe the controls which achieve the outcome",'Protect Form'!I13)</f>
        <v>GAP</v>
      </c>
      <c r="E31" s="106" t="s">
        <v>398</v>
      </c>
      <c r="F31" s="7" t="s">
        <v>420</v>
      </c>
      <c r="G31" s="7"/>
      <c r="I31" s="7"/>
      <c r="J31" s="105"/>
      <c r="K31" s="7"/>
      <c r="L31" s="7"/>
      <c r="M31" s="7"/>
      <c r="N31" s="7"/>
      <c r="O31" s="7"/>
      <c r="AE31" s="7"/>
      <c r="AP31" s="7"/>
    </row>
    <row r="32" spans="1:42" s="2" customFormat="1" ht="150" customHeight="1" thickBot="1" x14ac:dyDescent="0.35">
      <c r="A32" s="196" t="s">
        <v>108</v>
      </c>
      <c r="B32" s="197" t="s">
        <v>130</v>
      </c>
      <c r="C32" s="107" t="str">
        <f>IF(COUNTIF('Protect Form'!C14,"")&gt;0,"Please describe the controls which achieve the outcome",'Protect Form'!C14)</f>
        <v>TEST</v>
      </c>
      <c r="D32" s="107" t="str">
        <f>IF(COUNTIF('Protect Form'!I14,"")&gt;0,"Please describe the controls which achieve the outcome",'Protect Form'!I14)</f>
        <v>GAP</v>
      </c>
      <c r="E32" s="106" t="s">
        <v>398</v>
      </c>
      <c r="F32" s="7" t="s">
        <v>420</v>
      </c>
      <c r="G32" s="7"/>
      <c r="I32" s="7"/>
      <c r="J32" s="105"/>
      <c r="K32" s="7"/>
      <c r="L32" s="7"/>
      <c r="M32" s="7"/>
      <c r="N32" s="7"/>
      <c r="O32" s="7"/>
      <c r="AE32" s="7"/>
      <c r="AP32" s="7"/>
    </row>
    <row r="33" spans="1:42" s="2" customFormat="1" ht="150" customHeight="1" thickBot="1" x14ac:dyDescent="0.35">
      <c r="A33" s="196"/>
      <c r="B33" s="197" t="s">
        <v>131</v>
      </c>
      <c r="C33" s="107" t="str">
        <f>IF(COUNTIF('Protect Form'!C15,"")&gt;0,"Please describe the controls which achieve the outcome",'Protect Form'!C15)</f>
        <v>TEST</v>
      </c>
      <c r="D33" s="107" t="str">
        <f>IF(COUNTIF('Protect Form'!I15,"")&gt;0,"Please describe the controls which achieve the outcome",'Protect Form'!I15)</f>
        <v>GAP</v>
      </c>
      <c r="E33" s="106" t="s">
        <v>398</v>
      </c>
      <c r="F33" s="7" t="s">
        <v>420</v>
      </c>
      <c r="G33" s="7"/>
      <c r="I33" s="7"/>
      <c r="J33" s="105"/>
      <c r="K33" s="7"/>
      <c r="L33" s="7"/>
      <c r="M33" s="7"/>
      <c r="N33" s="7"/>
      <c r="O33" s="7"/>
      <c r="AE33" s="7"/>
      <c r="AP33" s="7"/>
    </row>
    <row r="34" spans="1:42" s="2" customFormat="1" ht="150" customHeight="1" thickBot="1" x14ac:dyDescent="0.35">
      <c r="A34" s="196"/>
      <c r="B34" s="197" t="s">
        <v>132</v>
      </c>
      <c r="C34" s="107" t="str">
        <f>IF(COUNTIF('Protect Form'!C16,"")&gt;0,"Please describe the controls which achieve the outcome",'Protect Form'!C16)</f>
        <v>TEST</v>
      </c>
      <c r="D34" s="107" t="str">
        <f>IF(COUNTIF('Protect Form'!I16,"")&gt;0,"Please describe the controls which achieve the outcome",'Protect Form'!I16)</f>
        <v>GAP</v>
      </c>
      <c r="E34" s="106" t="s">
        <v>398</v>
      </c>
      <c r="F34" s="7" t="s">
        <v>420</v>
      </c>
      <c r="G34" s="7"/>
      <c r="I34" s="7"/>
      <c r="J34" s="105"/>
      <c r="K34" s="7"/>
      <c r="L34" s="7"/>
      <c r="M34" s="7"/>
      <c r="N34" s="7"/>
      <c r="O34" s="7"/>
      <c r="AE34" s="7"/>
      <c r="AP34" s="7"/>
    </row>
    <row r="35" spans="1:42" s="2" customFormat="1" ht="150" customHeight="1" thickBot="1" x14ac:dyDescent="0.35">
      <c r="A35" s="196"/>
      <c r="B35" s="197" t="s">
        <v>133</v>
      </c>
      <c r="C35" s="107" t="str">
        <f>IF(COUNTIF('Protect Form'!C17,"")&gt;0,"Please describe the controls which achieve the outcome",'Protect Form'!C17)</f>
        <v>TEST</v>
      </c>
      <c r="D35" s="107" t="str">
        <f>IF(COUNTIF('Protect Form'!I17,"")&gt;0,"Please describe the controls which achieve the outcome",'Protect Form'!I17)</f>
        <v>GAP</v>
      </c>
      <c r="E35" s="106" t="s">
        <v>398</v>
      </c>
      <c r="F35" s="7" t="s">
        <v>420</v>
      </c>
      <c r="G35" s="7"/>
      <c r="I35" s="7"/>
      <c r="J35" s="105"/>
      <c r="K35" s="7"/>
      <c r="L35" s="7"/>
      <c r="M35" s="7"/>
      <c r="N35" s="7"/>
      <c r="O35" s="7"/>
      <c r="AE35" s="7"/>
      <c r="AP35" s="7"/>
    </row>
    <row r="36" spans="1:42" s="2" customFormat="1" ht="150" customHeight="1" thickBot="1" x14ac:dyDescent="0.35">
      <c r="A36" s="364" t="s">
        <v>109</v>
      </c>
      <c r="B36" s="197" t="s">
        <v>134</v>
      </c>
      <c r="C36" s="107" t="str">
        <f>IF(COUNTIF('Protect Form'!C18,"")&gt;0,"Please describe the controls which achieve the outcome",'Protect Form'!C18)</f>
        <v>TEST</v>
      </c>
      <c r="D36" s="107" t="str">
        <f>IF(COUNTIF('Protect Form'!I18,"")&gt;0,"Please describe the controls which achieve the outcome",'Protect Form'!I18)</f>
        <v>GAP</v>
      </c>
      <c r="E36" s="106" t="s">
        <v>398</v>
      </c>
      <c r="F36" s="7" t="s">
        <v>420</v>
      </c>
      <c r="G36" s="7"/>
      <c r="I36" s="7"/>
      <c r="J36" s="105"/>
      <c r="K36" s="7"/>
      <c r="L36" s="7"/>
      <c r="M36" s="7"/>
      <c r="N36" s="7"/>
      <c r="O36" s="7"/>
      <c r="AE36" s="7"/>
      <c r="AP36" s="7"/>
    </row>
    <row r="37" spans="1:42" s="2" customFormat="1" ht="150" customHeight="1" thickBot="1" x14ac:dyDescent="0.35">
      <c r="A37" s="364"/>
      <c r="B37" s="197" t="s">
        <v>135</v>
      </c>
      <c r="C37" s="107" t="str">
        <f>IF(COUNTIF('Protect Form'!C19,"")&gt;0,"Please describe the controls which achieve the outcome",'Protect Form'!C19)</f>
        <v>TEST</v>
      </c>
      <c r="D37" s="107" t="str">
        <f>IF(COUNTIF('Protect Form'!I19,"")&gt;0,"Please describe the controls which achieve the outcome",'Protect Form'!I19)</f>
        <v>GAP</v>
      </c>
      <c r="E37" s="106" t="s">
        <v>398</v>
      </c>
      <c r="F37" s="7" t="s">
        <v>420</v>
      </c>
      <c r="G37" s="7"/>
      <c r="I37" s="7"/>
      <c r="J37" s="105"/>
      <c r="K37" s="7"/>
      <c r="L37" s="7"/>
      <c r="M37" s="7"/>
      <c r="N37" s="7"/>
      <c r="O37" s="7"/>
      <c r="AE37" s="7"/>
      <c r="AP37" s="7"/>
    </row>
    <row r="38" spans="1:42" s="2" customFormat="1" ht="150" customHeight="1" thickBot="1" x14ac:dyDescent="0.35">
      <c r="A38" s="364"/>
      <c r="B38" s="197" t="s">
        <v>136</v>
      </c>
      <c r="C38" s="107" t="str">
        <f>IF(COUNTIF('Protect Form'!C20,"")&gt;0,"Please describe the controls which achieve the outcome",'Protect Form'!C20)</f>
        <v>TEST</v>
      </c>
      <c r="D38" s="107" t="str">
        <f>IF(COUNTIF('Protect Form'!I20,"")&gt;0,"Please describe the controls which achieve the outcome",'Protect Form'!I20)</f>
        <v>GAP</v>
      </c>
      <c r="E38" s="106" t="s">
        <v>398</v>
      </c>
      <c r="F38" s="7" t="s">
        <v>420</v>
      </c>
      <c r="G38" s="7"/>
      <c r="I38" s="7"/>
      <c r="J38" s="105"/>
      <c r="K38" s="7"/>
      <c r="L38" s="7"/>
      <c r="M38" s="7"/>
      <c r="N38" s="7"/>
      <c r="O38" s="7"/>
      <c r="AE38" s="7"/>
      <c r="AP38" s="7"/>
    </row>
    <row r="39" spans="1:42" s="2" customFormat="1" ht="150" customHeight="1" thickBot="1" x14ac:dyDescent="0.35">
      <c r="A39" s="196" t="s">
        <v>110</v>
      </c>
      <c r="B39" s="197" t="s">
        <v>137</v>
      </c>
      <c r="C39" s="107" t="str">
        <f>IF(COUNTIF('Protect Form'!C21,"")&gt;0,"Please describe the controls which achieve the outcome",'Protect Form'!C21)</f>
        <v>TEST</v>
      </c>
      <c r="D39" s="107" t="str">
        <f>IF(COUNTIF('Protect Form'!I21,"")&gt;0,"Please describe the controls which achieve the outcome",'Protect Form'!I21)</f>
        <v>GAP</v>
      </c>
      <c r="E39" s="106" t="s">
        <v>398</v>
      </c>
      <c r="F39" s="7" t="s">
        <v>420</v>
      </c>
      <c r="G39" s="7"/>
      <c r="I39" s="7"/>
      <c r="J39" s="105"/>
      <c r="K39" s="7"/>
      <c r="L39" s="7"/>
      <c r="M39" s="7"/>
      <c r="N39" s="7"/>
      <c r="O39" s="7"/>
      <c r="AE39" s="7"/>
      <c r="AP39" s="7"/>
    </row>
    <row r="40" spans="1:42" s="2" customFormat="1" ht="150" customHeight="1" thickBot="1" x14ac:dyDescent="0.35">
      <c r="A40" s="196"/>
      <c r="B40" s="197" t="s">
        <v>138</v>
      </c>
      <c r="C40" s="107" t="str">
        <f>IF(COUNTIF('Protect Form'!C22,"")&gt;0,"Please describe the controls which achieve the outcome",'Protect Form'!C22)</f>
        <v>TEST</v>
      </c>
      <c r="D40" s="107" t="str">
        <f>IF(COUNTIF('Protect Form'!I22,"")&gt;0,"Please describe the controls which achieve the outcome",'Protect Form'!I22)</f>
        <v>GAP</v>
      </c>
      <c r="E40" s="106" t="s">
        <v>398</v>
      </c>
      <c r="F40" s="7" t="s">
        <v>420</v>
      </c>
      <c r="G40" s="7"/>
      <c r="I40" s="7"/>
      <c r="J40" s="105"/>
      <c r="K40" s="7"/>
      <c r="L40" s="7"/>
      <c r="M40" s="7"/>
      <c r="N40" s="7"/>
      <c r="O40" s="7"/>
      <c r="AE40" s="7"/>
      <c r="AP40" s="7"/>
    </row>
    <row r="41" spans="1:42" s="2" customFormat="1" ht="150" customHeight="1" thickBot="1" x14ac:dyDescent="0.35">
      <c r="A41" s="196"/>
      <c r="B41" s="197" t="s">
        <v>139</v>
      </c>
      <c r="C41" s="107" t="str">
        <f>IF(COUNTIF('Protect Form'!C23,"")&gt;0,"Please describe the controls which achieve the outcome",'Protect Form'!C23)</f>
        <v>TEST</v>
      </c>
      <c r="D41" s="107" t="str">
        <f>IF(COUNTIF('Protect Form'!I23,"")&gt;0,"Please describe the controls which achieve the outcome",'Protect Form'!I23)</f>
        <v>GAP</v>
      </c>
      <c r="E41" s="106" t="s">
        <v>398</v>
      </c>
      <c r="F41" s="7" t="s">
        <v>420</v>
      </c>
      <c r="G41" s="7"/>
      <c r="I41" s="7"/>
      <c r="J41" s="105"/>
      <c r="K41" s="7"/>
      <c r="L41" s="7"/>
      <c r="M41" s="7"/>
      <c r="N41" s="7"/>
      <c r="O41" s="7"/>
      <c r="AE41" s="7"/>
      <c r="AP41" s="7"/>
    </row>
    <row r="42" spans="1:42" s="2" customFormat="1" ht="150" customHeight="1" thickBot="1" x14ac:dyDescent="0.35">
      <c r="A42" s="196"/>
      <c r="B42" s="197" t="s">
        <v>140</v>
      </c>
      <c r="C42" s="107" t="str">
        <f>IF(COUNTIF('Protect Form'!C24,"")&gt;0,"Please describe the controls which achieve the outcome",'Protect Form'!C24)</f>
        <v>TEST</v>
      </c>
      <c r="D42" s="107" t="str">
        <f>IF(COUNTIF('Protect Form'!I24,"")&gt;0,"Please describe the controls which achieve the outcome",'Protect Form'!I24)</f>
        <v>GAP</v>
      </c>
      <c r="E42" s="106" t="s">
        <v>398</v>
      </c>
      <c r="F42" s="7" t="s">
        <v>420</v>
      </c>
      <c r="G42" s="7"/>
      <c r="I42" s="7"/>
      <c r="J42" s="105"/>
      <c r="K42" s="7"/>
      <c r="L42" s="7"/>
      <c r="M42" s="7"/>
      <c r="N42" s="7"/>
      <c r="O42" s="7"/>
      <c r="AE42" s="7"/>
      <c r="AP42" s="7"/>
    </row>
    <row r="43" spans="1:42" s="2" customFormat="1" ht="150" customHeight="1" thickBot="1" x14ac:dyDescent="0.35">
      <c r="A43" s="196"/>
      <c r="B43" s="197" t="s">
        <v>141</v>
      </c>
      <c r="C43" s="107" t="str">
        <f>IF(COUNTIF('Protect Form'!C25,"")&gt;0,"Please describe the controls which achieve the outcome",'Protect Form'!C25)</f>
        <v>TEST</v>
      </c>
      <c r="D43" s="107" t="str">
        <f>IF(COUNTIF('Protect Form'!I25,"")&gt;0,"Please describe the controls which achieve the outcome",'Protect Form'!I25)</f>
        <v>GAP</v>
      </c>
      <c r="E43" s="106" t="s">
        <v>398</v>
      </c>
      <c r="F43" s="7" t="s">
        <v>420</v>
      </c>
      <c r="G43" s="7"/>
      <c r="I43" s="7"/>
      <c r="J43" s="105"/>
      <c r="K43" s="7"/>
      <c r="L43" s="7"/>
      <c r="M43" s="7"/>
      <c r="N43" s="7"/>
      <c r="O43" s="7"/>
      <c r="AE43" s="7"/>
      <c r="AP43" s="7"/>
    </row>
    <row r="44" spans="1:42" s="2" customFormat="1" ht="150" customHeight="1" thickBot="1" x14ac:dyDescent="0.35">
      <c r="A44" s="196"/>
      <c r="B44" s="197" t="s">
        <v>142</v>
      </c>
      <c r="C44" s="107" t="str">
        <f>IF(COUNTIF('Protect Form'!C26,"")&gt;0,"Please describe the controls which achieve the outcome",'Protect Form'!C26)</f>
        <v>TEST</v>
      </c>
      <c r="D44" s="107" t="str">
        <f>IF(COUNTIF('Protect Form'!I26,"")&gt;0,"Please describe the controls which achieve the outcome",'Protect Form'!I26)</f>
        <v>GAP</v>
      </c>
      <c r="E44" s="106" t="s">
        <v>398</v>
      </c>
      <c r="F44" s="7" t="s">
        <v>420</v>
      </c>
      <c r="G44" s="7"/>
      <c r="I44" s="7"/>
      <c r="J44" s="105"/>
      <c r="K44" s="7"/>
      <c r="L44" s="7"/>
      <c r="M44" s="7"/>
      <c r="N44" s="7"/>
      <c r="O44" s="7"/>
      <c r="AE44" s="7"/>
      <c r="AP44" s="7"/>
    </row>
    <row r="45" spans="1:42" s="2" customFormat="1" ht="150" customHeight="1" thickBot="1" x14ac:dyDescent="0.35">
      <c r="A45" s="196"/>
      <c r="B45" s="197" t="s">
        <v>143</v>
      </c>
      <c r="C45" s="107" t="str">
        <f>IF(COUNTIF('Protect Form'!C27,"")&gt;0,"Please describe the controls which achieve the outcome",'Protect Form'!C27)</f>
        <v>TEST</v>
      </c>
      <c r="D45" s="107" t="str">
        <f>IF(COUNTIF('Protect Form'!I27,"")&gt;0,"Please describe the controls which achieve the outcome",'Protect Form'!I27)</f>
        <v>GAP</v>
      </c>
      <c r="E45" s="106" t="s">
        <v>398</v>
      </c>
      <c r="F45" s="7" t="s">
        <v>420</v>
      </c>
      <c r="G45" s="7"/>
      <c r="I45" s="7"/>
      <c r="J45" s="105"/>
      <c r="K45" s="7"/>
      <c r="L45" s="7"/>
      <c r="M45" s="7"/>
      <c r="N45" s="7"/>
      <c r="O45" s="7"/>
      <c r="AE45" s="7"/>
      <c r="AP45" s="7"/>
    </row>
    <row r="46" spans="1:42" s="2" customFormat="1" ht="150" customHeight="1" thickBot="1" x14ac:dyDescent="0.35">
      <c r="A46" s="196"/>
      <c r="B46" s="197" t="s">
        <v>144</v>
      </c>
      <c r="C46" s="107" t="str">
        <f>IF(COUNTIF('Protect Form'!C28,"")&gt;0,"Please describe the controls which achieve the outcome",'Protect Form'!C28)</f>
        <v>TEST</v>
      </c>
      <c r="D46" s="107" t="str">
        <f>IF(COUNTIF('Protect Form'!I28,"")&gt;0,"Please describe the controls which achieve the outcome",'Protect Form'!I28)</f>
        <v>Please describe the controls which achieve the outcome</v>
      </c>
      <c r="E46" s="106" t="s">
        <v>398</v>
      </c>
      <c r="F46" s="7" t="s">
        <v>420</v>
      </c>
      <c r="G46" s="7"/>
      <c r="I46" s="7"/>
      <c r="J46" s="105"/>
      <c r="K46" s="7"/>
      <c r="L46" s="7"/>
      <c r="M46" s="7"/>
      <c r="N46" s="7"/>
      <c r="O46" s="7"/>
      <c r="AE46" s="7"/>
      <c r="AP46" s="7"/>
    </row>
    <row r="47" spans="1:42" s="2" customFormat="1" ht="150" customHeight="1" thickBot="1" x14ac:dyDescent="0.35">
      <c r="A47" s="364" t="s">
        <v>111</v>
      </c>
      <c r="B47" s="197" t="s">
        <v>145</v>
      </c>
      <c r="C47" s="107" t="str">
        <f>IF(COUNTIF('Protect Form'!C29,"")&gt;0,"Please describe the controls which achieve the outcome",'Protect Form'!C29)</f>
        <v>TEST</v>
      </c>
      <c r="D47" s="107" t="str">
        <f>IF(COUNTIF('Protect Form'!I29,"")&gt;0,"Please describe the controls which achieve the outcome",'Protect Form'!I29)</f>
        <v>GAP</v>
      </c>
      <c r="E47" s="106" t="s">
        <v>398</v>
      </c>
      <c r="F47" s="7" t="s">
        <v>420</v>
      </c>
      <c r="G47" s="7"/>
      <c r="I47" s="7"/>
      <c r="J47" s="105"/>
      <c r="K47" s="7"/>
      <c r="L47" s="7"/>
      <c r="M47" s="7"/>
      <c r="N47" s="7"/>
      <c r="O47" s="7"/>
      <c r="AE47" s="7"/>
      <c r="AP47" s="7"/>
    </row>
    <row r="48" spans="1:42" s="2" customFormat="1" ht="150" customHeight="1" thickBot="1" x14ac:dyDescent="0.35">
      <c r="A48" s="364"/>
      <c r="B48" s="197" t="s">
        <v>146</v>
      </c>
      <c r="C48" s="107" t="str">
        <f>IF(COUNTIF('Protect Form'!C30,"")&gt;0,"Please describe the controls which achieve the outcome",'Protect Form'!C30)</f>
        <v>TEST</v>
      </c>
      <c r="D48" s="107" t="str">
        <f>IF(COUNTIF('Protect Form'!I30,"")&gt;0,"Please describe the controls which achieve the outcome",'Protect Form'!I30)</f>
        <v>GAP</v>
      </c>
      <c r="E48" s="106" t="s">
        <v>398</v>
      </c>
      <c r="F48" s="7" t="s">
        <v>420</v>
      </c>
      <c r="G48" s="7"/>
      <c r="I48" s="7"/>
      <c r="J48" s="105"/>
      <c r="K48" s="7"/>
      <c r="L48" s="7"/>
      <c r="M48" s="7"/>
      <c r="N48" s="7"/>
      <c r="O48" s="7"/>
      <c r="AE48" s="7"/>
      <c r="AP48" s="7"/>
    </row>
    <row r="49" spans="1:42" s="2" customFormat="1" ht="150" customHeight="1" thickBot="1" x14ac:dyDescent="0.35">
      <c r="A49" s="364"/>
      <c r="B49" s="197" t="s">
        <v>147</v>
      </c>
      <c r="C49" s="107" t="str">
        <f>IF(COUNTIF('Protect Form'!C31,"")&gt;0,"Please describe the controls which achieve the outcome",'Protect Form'!C31)</f>
        <v>TEST</v>
      </c>
      <c r="D49" s="107" t="str">
        <f>IF(COUNTIF('Protect Form'!I31,"")&gt;0,"Please describe the controls which achieve the outcome",'Protect Form'!I31)</f>
        <v>GAP</v>
      </c>
      <c r="E49" s="106" t="s">
        <v>398</v>
      </c>
      <c r="F49" s="7" t="s">
        <v>420</v>
      </c>
      <c r="G49" s="7"/>
      <c r="I49" s="7"/>
      <c r="J49" s="105"/>
      <c r="K49" s="7"/>
      <c r="L49" s="7"/>
      <c r="M49" s="7"/>
      <c r="N49" s="7"/>
      <c r="O49" s="7"/>
      <c r="AE49" s="7"/>
      <c r="AP49" s="7"/>
    </row>
    <row r="50" spans="1:42" s="2" customFormat="1" ht="150" customHeight="1" thickBot="1" x14ac:dyDescent="0.35">
      <c r="A50" s="364"/>
      <c r="B50" s="197" t="s">
        <v>148</v>
      </c>
      <c r="C50" s="107" t="str">
        <f>IF(COUNTIF('Protect Form'!C32,"")&gt;0,"Please describe the controls which achieve the outcome",'Protect Form'!C32)</f>
        <v>TEST</v>
      </c>
      <c r="D50" s="107" t="str">
        <f>IF(COUNTIF('Protect Form'!I32,"")&gt;0,"Please describe the controls which achieve the outcome",'Protect Form'!I32)</f>
        <v>GAP</v>
      </c>
      <c r="E50" s="106" t="s">
        <v>398</v>
      </c>
      <c r="F50" s="7" t="s">
        <v>420</v>
      </c>
      <c r="G50" s="7"/>
      <c r="I50" s="7"/>
      <c r="J50" s="105"/>
      <c r="K50" s="7"/>
      <c r="L50" s="7"/>
      <c r="M50" s="7"/>
      <c r="N50" s="7"/>
      <c r="O50" s="7"/>
      <c r="AE50" s="7"/>
      <c r="AP50" s="7"/>
    </row>
    <row r="51" spans="1:42" s="2" customFormat="1" ht="150" customHeight="1" thickBot="1" x14ac:dyDescent="0.35">
      <c r="A51" s="196" t="s">
        <v>112</v>
      </c>
      <c r="B51" s="197" t="s">
        <v>149</v>
      </c>
      <c r="C51" s="107" t="str">
        <f>IF(COUNTIF('Protect Form'!C33,"")&gt;0,"Please describe the controls which achieve the outcome",'Protect Form'!C33)</f>
        <v>TEST</v>
      </c>
      <c r="D51" s="107" t="str">
        <f>IF(COUNTIF('Protect Form'!I33,"")&gt;0,"Please describe the controls which achieve the outcome",'Protect Form'!I33)</f>
        <v>GAP</v>
      </c>
      <c r="E51" s="106" t="s">
        <v>398</v>
      </c>
      <c r="F51" s="7" t="s">
        <v>420</v>
      </c>
      <c r="G51" s="7"/>
      <c r="I51" s="7"/>
      <c r="J51" s="105"/>
      <c r="K51" s="7"/>
      <c r="L51" s="7"/>
      <c r="M51" s="7"/>
      <c r="N51" s="7"/>
      <c r="O51" s="7"/>
      <c r="AE51" s="7"/>
      <c r="AP51" s="7"/>
    </row>
    <row r="52" spans="1:42" s="2" customFormat="1" ht="150" customHeight="1" thickBot="1" x14ac:dyDescent="0.35">
      <c r="A52" s="196"/>
      <c r="B52" s="197" t="s">
        <v>150</v>
      </c>
      <c r="C52" s="107" t="str">
        <f>IF(COUNTIF('Protect Form'!C34,"")&gt;0,"Please describe the controls which achieve the outcome",'Protect Form'!C34)</f>
        <v>TEST</v>
      </c>
      <c r="D52" s="107" t="str">
        <f>IF(COUNTIF('Protect Form'!I34,"")&gt;0,"Please describe the controls which achieve the outcome",'Protect Form'!I34)</f>
        <v>GAP</v>
      </c>
      <c r="E52" s="106" t="s">
        <v>398</v>
      </c>
      <c r="F52" s="7" t="s">
        <v>420</v>
      </c>
      <c r="G52" s="7"/>
      <c r="I52" s="7"/>
      <c r="J52" s="105"/>
      <c r="K52" s="7"/>
      <c r="L52" s="7"/>
      <c r="M52" s="7"/>
      <c r="N52" s="7"/>
      <c r="O52" s="7"/>
      <c r="AE52" s="7"/>
      <c r="AP52" s="7"/>
    </row>
    <row r="53" spans="1:42" s="2" customFormat="1" ht="150" customHeight="1" thickBot="1" x14ac:dyDescent="0.35">
      <c r="A53" s="196"/>
      <c r="B53" s="197" t="s">
        <v>151</v>
      </c>
      <c r="C53" s="107" t="str">
        <f>IF(COUNTIF('Protect Form'!C35,"")&gt;0,"Please describe the controls which achieve the outcome",'Protect Form'!C35)</f>
        <v>TEST</v>
      </c>
      <c r="D53" s="107" t="str">
        <f>IF(COUNTIF('Protect Form'!I35,"")&gt;0,"Please describe the controls which achieve the outcome",'Protect Form'!I35)</f>
        <v>GAP</v>
      </c>
      <c r="E53" s="106" t="s">
        <v>398</v>
      </c>
      <c r="F53" s="7" t="s">
        <v>420</v>
      </c>
      <c r="G53" s="7"/>
      <c r="I53" s="7"/>
      <c r="J53" s="105"/>
      <c r="K53" s="7"/>
      <c r="L53" s="7"/>
      <c r="M53" s="7"/>
      <c r="N53" s="7"/>
      <c r="O53" s="7"/>
      <c r="AE53" s="7"/>
      <c r="AP53" s="7"/>
    </row>
    <row r="54" spans="1:42" s="2" customFormat="1" ht="150" customHeight="1" thickBot="1" x14ac:dyDescent="0.35">
      <c r="A54" s="196"/>
      <c r="B54" s="197" t="s">
        <v>152</v>
      </c>
      <c r="C54" s="107" t="str">
        <f>IF(COUNTIF('Protect Form'!C36,"")&gt;0,"Please describe the controls which achieve the outcome",'Protect Form'!C36)</f>
        <v>TEST</v>
      </c>
      <c r="D54" s="107" t="str">
        <f>IF(COUNTIF('Protect Form'!I36,"")&gt;0,"Please describe the controls which achieve the outcome",'Protect Form'!I36)</f>
        <v>GAP</v>
      </c>
      <c r="E54" s="106" t="s">
        <v>398</v>
      </c>
      <c r="F54" s="7" t="s">
        <v>420</v>
      </c>
      <c r="G54" s="7"/>
      <c r="I54" s="7"/>
      <c r="J54" s="105"/>
      <c r="K54" s="7"/>
      <c r="L54" s="7"/>
      <c r="M54" s="7"/>
      <c r="N54" s="7"/>
      <c r="O54" s="7"/>
      <c r="AE54" s="7"/>
      <c r="AP54" s="7"/>
    </row>
    <row r="55" spans="1:42" s="2" customFormat="1" ht="150" customHeight="1" thickBot="1" x14ac:dyDescent="0.35">
      <c r="A55" s="196"/>
      <c r="B55" s="197" t="s">
        <v>153</v>
      </c>
      <c r="C55" s="107" t="str">
        <f>IF(COUNTIF('Protect Form'!C37,"")&gt;0,"Please describe the controls which achieve the outcome",'Protect Form'!C37)</f>
        <v>TEST</v>
      </c>
      <c r="D55" s="107" t="str">
        <f>IF(COUNTIF('Protect Form'!I37,"")&gt;0,"Please describe the controls which achieve the outcome",'Protect Form'!I37)</f>
        <v>GAP</v>
      </c>
      <c r="E55" s="106" t="s">
        <v>398</v>
      </c>
      <c r="F55" s="7" t="s">
        <v>420</v>
      </c>
      <c r="G55" s="7"/>
      <c r="I55" s="7"/>
      <c r="J55" s="105"/>
      <c r="K55" s="7"/>
      <c r="L55" s="7"/>
      <c r="M55" s="7"/>
      <c r="N55" s="7"/>
      <c r="O55" s="7"/>
      <c r="AE55" s="7"/>
      <c r="AP55" s="7"/>
    </row>
    <row r="56" spans="1:42" s="2" customFormat="1" ht="150" customHeight="1" thickBot="1" x14ac:dyDescent="0.35">
      <c r="A56" s="196"/>
      <c r="B56" s="197" t="s">
        <v>154</v>
      </c>
      <c r="C56" s="107" t="str">
        <f>IF(COUNTIF('Protect Form'!C38,"")&gt;0,"Please describe the controls which achieve the outcome",'Protect Form'!C38)</f>
        <v>TEST</v>
      </c>
      <c r="D56" s="107" t="str">
        <f>IF(COUNTIF('Protect Form'!I38,"")&gt;0,"Please describe the controls which achieve the outcome",'Protect Form'!I38)</f>
        <v>GAP</v>
      </c>
      <c r="E56" s="106" t="s">
        <v>398</v>
      </c>
      <c r="F56" s="7" t="s">
        <v>420</v>
      </c>
      <c r="G56" s="7"/>
      <c r="I56" s="7"/>
      <c r="J56" s="105"/>
      <c r="K56" s="7"/>
      <c r="L56" s="7"/>
      <c r="M56" s="7"/>
      <c r="N56" s="7"/>
      <c r="O56" s="7"/>
      <c r="AE56" s="7"/>
      <c r="AP56" s="7"/>
    </row>
    <row r="57" spans="1:42" s="2" customFormat="1" ht="150" customHeight="1" thickBot="1" x14ac:dyDescent="0.35">
      <c r="A57" s="196"/>
      <c r="B57" s="197" t="s">
        <v>155</v>
      </c>
      <c r="C57" s="107" t="str">
        <f>IF(COUNTIF('Protect Form'!C39,"")&gt;0,"Please describe the controls which achieve the outcome",'Protect Form'!C39)</f>
        <v>TEST</v>
      </c>
      <c r="D57" s="107" t="str">
        <f>IF(COUNTIF('Protect Form'!I39,"")&gt;0,"Please describe the controls which achieve the outcome",'Protect Form'!I39)</f>
        <v>GAP</v>
      </c>
      <c r="E57" s="106" t="s">
        <v>398</v>
      </c>
      <c r="F57" s="7" t="s">
        <v>420</v>
      </c>
      <c r="G57" s="7"/>
      <c r="I57" s="7"/>
      <c r="J57" s="105"/>
      <c r="K57" s="7"/>
      <c r="L57" s="7"/>
      <c r="M57" s="7"/>
      <c r="N57" s="7"/>
      <c r="O57" s="7"/>
      <c r="AE57" s="7"/>
      <c r="AP57" s="7"/>
    </row>
    <row r="58" spans="1:42" s="2" customFormat="1" ht="150" customHeight="1" thickBot="1" x14ac:dyDescent="0.35">
      <c r="A58" s="196"/>
      <c r="B58" s="197" t="s">
        <v>156</v>
      </c>
      <c r="C58" s="107" t="str">
        <f>IF(COUNTIF('Protect Form'!C40,"")&gt;0,"Please describe the controls which achieve the outcome",'Protect Form'!C40)</f>
        <v>TEST</v>
      </c>
      <c r="D58" s="107" t="str">
        <f>IF(COUNTIF('Protect Form'!I40,"")&gt;0,"Please describe the controls which achieve the outcome",'Protect Form'!I40)</f>
        <v>GAP</v>
      </c>
      <c r="E58" s="106" t="s">
        <v>398</v>
      </c>
      <c r="F58" s="7" t="s">
        <v>420</v>
      </c>
      <c r="G58" s="7"/>
      <c r="I58" s="7"/>
      <c r="J58" s="105"/>
      <c r="K58" s="7"/>
      <c r="L58" s="7"/>
      <c r="M58" s="7"/>
      <c r="N58" s="7"/>
      <c r="O58" s="7"/>
      <c r="AE58" s="7"/>
      <c r="AP58" s="7"/>
    </row>
    <row r="59" spans="1:42" s="2" customFormat="1" ht="150" customHeight="1" thickBot="1" x14ac:dyDescent="0.35">
      <c r="A59" s="188" t="s">
        <v>113</v>
      </c>
      <c r="B59" s="197" t="s">
        <v>157</v>
      </c>
      <c r="C59" s="107" t="str">
        <f>IF(COUNTIF('Protect Form'!C41,"")&gt;0,"Please describe the controls which achieve the outcome",'Protect Form'!C41)</f>
        <v>TEST</v>
      </c>
      <c r="D59" s="107" t="str">
        <f>IF(COUNTIF('Protect Form'!I41,"")&gt;0,"Please describe the controls which achieve the outcome",'Protect Form'!I41)</f>
        <v>GAP</v>
      </c>
      <c r="E59" s="106" t="s">
        <v>398</v>
      </c>
      <c r="F59" s="7" t="s">
        <v>420</v>
      </c>
      <c r="G59" s="7"/>
      <c r="I59" s="7"/>
      <c r="J59" s="105"/>
      <c r="K59" s="7"/>
      <c r="L59" s="7"/>
      <c r="M59" s="7"/>
      <c r="N59" s="7"/>
      <c r="O59" s="7"/>
      <c r="AE59" s="7"/>
      <c r="AP59" s="7"/>
    </row>
    <row r="60" spans="1:42" s="2" customFormat="1" ht="150" customHeight="1" thickBot="1" x14ac:dyDescent="0.35">
      <c r="A60" s="189"/>
      <c r="B60" s="197" t="s">
        <v>158</v>
      </c>
      <c r="C60" s="107" t="str">
        <f>IF(COUNTIF('Protect Form'!C42,"")&gt;0,"Please describe the controls which achieve the outcome",'Protect Form'!C42)</f>
        <v>TEST</v>
      </c>
      <c r="D60" s="107" t="str">
        <f>IF(COUNTIF('Protect Form'!I42,"")&gt;0,"Please describe the controls which achieve the outcome",'Protect Form'!I42)</f>
        <v>GAP</v>
      </c>
      <c r="E60" s="106" t="s">
        <v>398</v>
      </c>
      <c r="F60" s="7" t="s">
        <v>420</v>
      </c>
      <c r="G60" s="7"/>
      <c r="I60" s="7"/>
      <c r="J60" s="105"/>
      <c r="K60" s="7"/>
      <c r="L60" s="7"/>
      <c r="M60" s="7"/>
      <c r="N60" s="7"/>
      <c r="O60" s="7"/>
      <c r="AE60" s="7"/>
      <c r="AP60" s="7"/>
    </row>
    <row r="61" spans="1:42" s="2" customFormat="1" ht="150" customHeight="1" thickBot="1" x14ac:dyDescent="0.35">
      <c r="A61" s="189"/>
      <c r="B61" s="197" t="s">
        <v>159</v>
      </c>
      <c r="C61" s="107" t="str">
        <f>IF(COUNTIF('Protect Form'!C43,"")&gt;0,"Please describe the controls which achieve the outcome",'Protect Form'!C43)</f>
        <v>TEST</v>
      </c>
      <c r="D61" s="107" t="str">
        <f>IF(COUNTIF('Protect Form'!I43,"")&gt;0,"Please describe the controls which achieve the outcome",'Protect Form'!I43)</f>
        <v>GAP</v>
      </c>
      <c r="E61" s="106" t="s">
        <v>398</v>
      </c>
      <c r="F61" s="7" t="s">
        <v>420</v>
      </c>
      <c r="G61" s="7"/>
      <c r="I61" s="7"/>
      <c r="J61" s="105"/>
      <c r="K61" s="7"/>
      <c r="L61" s="7"/>
      <c r="M61" s="7"/>
      <c r="N61" s="7"/>
      <c r="O61" s="7"/>
      <c r="AE61" s="7"/>
      <c r="AP61" s="7"/>
    </row>
    <row r="62" spans="1:42" s="2" customFormat="1" ht="150" customHeight="1" thickBot="1" x14ac:dyDescent="0.35">
      <c r="A62" s="189"/>
      <c r="B62" s="197" t="s">
        <v>160</v>
      </c>
      <c r="C62" s="107" t="str">
        <f>IF(COUNTIF('Protect Form'!C44,"")&gt;0,"Please describe the controls which achieve the outcome",'Protect Form'!C44)</f>
        <v>TEST</v>
      </c>
      <c r="D62" s="107" t="str">
        <f>IF(COUNTIF('Protect Form'!I44,"")&gt;0,"Please describe the controls which achieve the outcome",'Protect Form'!I44)</f>
        <v>Please describe the controls which achieve the outcome</v>
      </c>
      <c r="E62" s="106" t="s">
        <v>398</v>
      </c>
      <c r="F62" s="7" t="s">
        <v>420</v>
      </c>
      <c r="G62" s="7"/>
      <c r="I62" s="7"/>
      <c r="J62" s="105"/>
      <c r="K62" s="7"/>
      <c r="L62" s="7"/>
      <c r="M62" s="7"/>
      <c r="N62" s="7"/>
      <c r="O62" s="7"/>
      <c r="AE62" s="7"/>
      <c r="AP62" s="7"/>
    </row>
    <row r="63" spans="1:42" s="2" customFormat="1" ht="150" customHeight="1" thickBot="1" x14ac:dyDescent="0.35">
      <c r="A63" s="189"/>
      <c r="B63" s="197" t="s">
        <v>161</v>
      </c>
      <c r="C63" s="107" t="str">
        <f>IF(COUNTIF('Protect Form'!C45,"")&gt;0,"Please describe the controls which achieve the outcome",'Protect Form'!C45)</f>
        <v>TEST</v>
      </c>
      <c r="D63" s="107" t="str">
        <f>IF(COUNTIF('Protect Form'!I45,"")&gt;0,"Please describe the controls which achieve the outcome",'Protect Form'!I45)</f>
        <v>GAP</v>
      </c>
      <c r="E63" s="106" t="s">
        <v>398</v>
      </c>
      <c r="F63" s="7" t="s">
        <v>420</v>
      </c>
      <c r="G63" s="7"/>
      <c r="I63" s="7"/>
      <c r="J63" s="105"/>
      <c r="K63" s="7"/>
      <c r="L63" s="7"/>
      <c r="M63" s="7"/>
      <c r="N63" s="7"/>
      <c r="O63" s="7"/>
      <c r="AE63" s="7"/>
      <c r="AP63" s="7"/>
    </row>
    <row r="64" spans="1:42" s="2" customFormat="1" ht="150" customHeight="1" thickBot="1" x14ac:dyDescent="0.35">
      <c r="A64" s="189"/>
      <c r="B64" s="197" t="s">
        <v>162</v>
      </c>
      <c r="C64" s="107" t="str">
        <f>IF(COUNTIF('Protect Form'!C46,"")&gt;0,"Please describe the controls which achieve the outcome",'Protect Form'!C46)</f>
        <v>TEST</v>
      </c>
      <c r="D64" s="107" t="str">
        <f>IF(COUNTIF('Protect Form'!I46,"")&gt;0,"Please describe the controls which achieve the outcome",'Protect Form'!I46)</f>
        <v>GAP</v>
      </c>
      <c r="E64" s="106" t="s">
        <v>398</v>
      </c>
      <c r="F64" s="7" t="s">
        <v>420</v>
      </c>
      <c r="G64" s="7"/>
      <c r="I64" s="7"/>
      <c r="J64" s="105"/>
      <c r="K64" s="7"/>
      <c r="L64" s="7"/>
      <c r="M64" s="7"/>
      <c r="N64" s="7"/>
      <c r="O64" s="7"/>
      <c r="AE64" s="7"/>
      <c r="AP64" s="7"/>
    </row>
    <row r="65" spans="1:42" s="2" customFormat="1" ht="150" customHeight="1" thickBot="1" x14ac:dyDescent="0.35">
      <c r="A65" s="364" t="s">
        <v>114</v>
      </c>
      <c r="B65" s="197" t="s">
        <v>163</v>
      </c>
      <c r="C65" s="107" t="str">
        <f>IF(COUNTIF('Protect Form'!C47,"")&gt;0,"Please describe the controls which achieve the outcome",'Protect Form'!C47)</f>
        <v>TEST</v>
      </c>
      <c r="D65" s="107" t="str">
        <f>IF(COUNTIF('Protect Form'!I47,"")&gt;0,"Please describe the controls which achieve the outcome",'Protect Form'!I47)</f>
        <v>GAP</v>
      </c>
      <c r="E65" s="106" t="s">
        <v>398</v>
      </c>
      <c r="F65" s="7" t="s">
        <v>420</v>
      </c>
      <c r="G65" s="7"/>
      <c r="I65" s="7"/>
      <c r="J65" s="105"/>
      <c r="K65" s="7"/>
      <c r="L65" s="7"/>
      <c r="M65" s="7"/>
      <c r="N65" s="7"/>
      <c r="O65" s="7"/>
      <c r="AE65" s="7"/>
      <c r="AP65" s="7"/>
    </row>
    <row r="66" spans="1:42" s="2" customFormat="1" ht="150" customHeight="1" thickBot="1" x14ac:dyDescent="0.35">
      <c r="A66" s="364"/>
      <c r="B66" s="197" t="s">
        <v>164</v>
      </c>
      <c r="C66" s="107" t="str">
        <f>IF(COUNTIF('Protect Form'!C48,"")&gt;0,"Please describe the controls which achieve the outcome",'Protect Form'!C48)</f>
        <v>TEST</v>
      </c>
      <c r="D66" s="107" t="str">
        <f>IF(COUNTIF('Protect Form'!I48,"")&gt;0,"Please describe the controls which achieve the outcome",'Protect Form'!I48)</f>
        <v>GAP</v>
      </c>
      <c r="E66" s="106" t="s">
        <v>398</v>
      </c>
      <c r="F66" s="7" t="s">
        <v>420</v>
      </c>
      <c r="G66" s="7"/>
      <c r="I66" s="7"/>
      <c r="J66" s="105"/>
      <c r="K66" s="7"/>
      <c r="L66" s="7"/>
      <c r="M66" s="7"/>
      <c r="N66" s="7"/>
      <c r="O66" s="7"/>
      <c r="AE66" s="7"/>
      <c r="AP66" s="7"/>
    </row>
    <row r="67" spans="1:42" s="2" customFormat="1" ht="150" customHeight="1" thickBot="1" x14ac:dyDescent="0.35">
      <c r="A67" s="196" t="s">
        <v>115</v>
      </c>
      <c r="B67" s="197" t="s">
        <v>165</v>
      </c>
      <c r="C67" s="107" t="str">
        <f>IF(COUNTIF('Protect Form'!C49,"")&gt;0,"Please describe the controls which achieve the outcome",'Protect Form'!C49)</f>
        <v>TEST</v>
      </c>
      <c r="D67" s="107" t="str">
        <f>IF(COUNTIF('Protect Form'!I49,"")&gt;0,"Please describe the controls which achieve the outcome",'Protect Form'!I49)</f>
        <v>GAP</v>
      </c>
      <c r="E67" s="106" t="s">
        <v>398</v>
      </c>
      <c r="F67" s="7" t="s">
        <v>420</v>
      </c>
      <c r="G67" s="7"/>
      <c r="I67" s="7"/>
      <c r="J67" s="105"/>
      <c r="K67" s="7"/>
      <c r="L67" s="7"/>
      <c r="M67" s="7"/>
      <c r="N67" s="7"/>
      <c r="O67" s="7"/>
      <c r="AE67" s="7"/>
      <c r="AP67" s="7"/>
    </row>
    <row r="68" spans="1:42" s="2" customFormat="1" ht="150" customHeight="1" thickBot="1" x14ac:dyDescent="0.35">
      <c r="A68" s="196"/>
      <c r="B68" s="197" t="s">
        <v>166</v>
      </c>
      <c r="C68" s="107" t="str">
        <f>IF(COUNTIF('Protect Form'!C50,"")&gt;0,"Please describe the controls which achieve the outcome",'Protect Form'!C50)</f>
        <v>TEST</v>
      </c>
      <c r="D68" s="107" t="str">
        <f>IF(COUNTIF('Protect Form'!I50,"")&gt;0,"Please describe the controls which achieve the outcome",'Protect Form'!I50)</f>
        <v>GAP</v>
      </c>
      <c r="E68" s="106" t="s">
        <v>398</v>
      </c>
      <c r="F68" s="7" t="s">
        <v>420</v>
      </c>
      <c r="G68" s="7"/>
      <c r="I68" s="7"/>
      <c r="J68" s="105"/>
      <c r="K68" s="7"/>
      <c r="L68" s="7"/>
      <c r="M68" s="7"/>
      <c r="N68" s="7"/>
      <c r="O68" s="7"/>
      <c r="AE68" s="7"/>
      <c r="AP68" s="7"/>
    </row>
    <row r="69" spans="1:42" s="2" customFormat="1" ht="150" customHeight="1" thickBot="1" x14ac:dyDescent="0.35">
      <c r="A69" s="196"/>
      <c r="B69" s="197" t="s">
        <v>167</v>
      </c>
      <c r="C69" s="107" t="str">
        <f>IF(COUNTIF('Protect Form'!C51,"")&gt;0,"Please describe the controls which achieve the outcome",'Protect Form'!C51)</f>
        <v>TEST</v>
      </c>
      <c r="D69" s="107" t="str">
        <f>IF(COUNTIF('Protect Form'!I51,"")&gt;0,"Please describe the controls which achieve the outcome",'Protect Form'!I51)</f>
        <v>GAP</v>
      </c>
      <c r="E69" s="106" t="s">
        <v>398</v>
      </c>
      <c r="F69" s="7" t="s">
        <v>420</v>
      </c>
      <c r="G69" s="7"/>
      <c r="I69" s="7"/>
      <c r="J69" s="105"/>
      <c r="K69" s="7"/>
      <c r="L69" s="7"/>
      <c r="M69" s="7"/>
      <c r="N69" s="7"/>
      <c r="O69" s="7"/>
      <c r="AE69" s="7"/>
      <c r="AP69" s="7"/>
    </row>
    <row r="70" spans="1:42" s="2" customFormat="1" ht="150" customHeight="1" thickBot="1" x14ac:dyDescent="0.35">
      <c r="A70" s="196"/>
      <c r="B70" s="197" t="s">
        <v>168</v>
      </c>
      <c r="C70" s="107" t="str">
        <f>IF(COUNTIF('Protect Form'!C52,"")&gt;0,"Please describe the controls which achieve the outcome",'Protect Form'!C52)</f>
        <v>TEST</v>
      </c>
      <c r="D70" s="107" t="str">
        <f>IF(COUNTIF('Protect Form'!I52,"")&gt;0,"Please describe the controls which achieve the outcome",'Protect Form'!I52)</f>
        <v>GAP</v>
      </c>
      <c r="E70" s="106" t="s">
        <v>398</v>
      </c>
      <c r="F70" s="7" t="s">
        <v>420</v>
      </c>
      <c r="G70" s="7"/>
      <c r="I70" s="7"/>
      <c r="J70" s="105"/>
      <c r="K70" s="7"/>
      <c r="L70" s="7"/>
      <c r="M70" s="7"/>
      <c r="N70" s="7"/>
      <c r="O70" s="7"/>
      <c r="T70" s="7"/>
      <c r="U70" s="7"/>
      <c r="V70" s="7"/>
      <c r="W70" s="7"/>
      <c r="X70" s="7"/>
      <c r="Y70" s="7"/>
      <c r="Z70" s="7"/>
      <c r="AA70" s="7"/>
      <c r="AB70" s="7"/>
      <c r="AC70" s="7"/>
      <c r="AE70" s="7"/>
      <c r="AP70" s="7"/>
    </row>
    <row r="71" spans="1:42" s="2" customFormat="1" ht="150" customHeight="1" thickBot="1" x14ac:dyDescent="0.35">
      <c r="A71" s="196"/>
      <c r="B71" s="197" t="s">
        <v>169</v>
      </c>
      <c r="C71" s="107" t="str">
        <f>IF(COUNTIF('Protect Form'!C53,"")&gt;0,"Please describe the controls which achieve the outcome",'Protect Form'!C53)</f>
        <v>TEST</v>
      </c>
      <c r="D71" s="107" t="str">
        <f>IF(COUNTIF('Protect Form'!I53,"")&gt;0,"Please describe the controls which achieve the outcome",'Protect Form'!I53)</f>
        <v>GAP</v>
      </c>
      <c r="E71" s="106" t="s">
        <v>398</v>
      </c>
      <c r="F71" s="7" t="s">
        <v>420</v>
      </c>
      <c r="G71" s="7"/>
      <c r="I71" s="7"/>
      <c r="J71" s="105"/>
      <c r="K71" s="7"/>
      <c r="L71" s="7"/>
      <c r="M71" s="7"/>
      <c r="N71" s="7"/>
      <c r="O71" s="7"/>
      <c r="AE71" s="7"/>
      <c r="AP71" s="7"/>
    </row>
    <row r="72" spans="1:42" s="2" customFormat="1" ht="150" customHeight="1" thickBot="1" x14ac:dyDescent="0.35">
      <c r="A72" s="196"/>
      <c r="B72" s="197" t="s">
        <v>170</v>
      </c>
      <c r="C72" s="107" t="str">
        <f>IF(COUNTIF('Protect Form'!C54,"")&gt;0,"Please describe the controls which achieve the outcome",'Protect Form'!C54)</f>
        <v>TEST</v>
      </c>
      <c r="D72" s="107" t="str">
        <f>IF(COUNTIF('Protect Form'!I54,"")&gt;0,"Please describe the controls which achieve the outcome",'Protect Form'!I54)</f>
        <v>GAP</v>
      </c>
      <c r="E72" s="106" t="s">
        <v>398</v>
      </c>
      <c r="F72" s="7" t="s">
        <v>420</v>
      </c>
      <c r="G72" s="7"/>
      <c r="I72" s="7"/>
      <c r="J72" s="105"/>
      <c r="K72" s="7"/>
      <c r="L72" s="7"/>
      <c r="M72" s="7"/>
      <c r="N72" s="7"/>
      <c r="O72" s="7"/>
      <c r="AE72" s="7"/>
      <c r="AP72" s="7"/>
    </row>
    <row r="73" spans="1:42" s="2" customFormat="1" ht="150" customHeight="1" thickBot="1" x14ac:dyDescent="0.35">
      <c r="A73" s="196"/>
      <c r="B73" s="197" t="s">
        <v>171</v>
      </c>
      <c r="C73" s="107" t="str">
        <f>IF(COUNTIF('Protect Form'!C55,"")&gt;0,"Please describe the controls which achieve the outcome",'Protect Form'!C55)</f>
        <v>TEST</v>
      </c>
      <c r="D73" s="107" t="str">
        <f>IF(COUNTIF('Protect Form'!I55,"")&gt;0,"Please describe the controls which achieve the outcome",'Protect Form'!I55)</f>
        <v>GAP</v>
      </c>
      <c r="E73" s="106" t="s">
        <v>398</v>
      </c>
      <c r="F73" s="7" t="s">
        <v>420</v>
      </c>
      <c r="G73" s="7"/>
      <c r="I73" s="7"/>
      <c r="J73" s="105"/>
      <c r="K73" s="7"/>
      <c r="L73" s="7"/>
      <c r="M73" s="7"/>
      <c r="N73" s="7"/>
      <c r="O73" s="7"/>
      <c r="AE73" s="7"/>
      <c r="AP73" s="7"/>
    </row>
    <row r="74" spans="1:42" s="2" customFormat="1" ht="150" customHeight="1" thickBot="1" x14ac:dyDescent="0.35">
      <c r="A74" s="196" t="s">
        <v>116</v>
      </c>
      <c r="B74" s="197" t="s">
        <v>440</v>
      </c>
      <c r="C74" s="107" t="str">
        <f>IF(COUNTIF('Protect Form'!C56,"")&gt;0,"Please describe the controls which achieve the outcome",'Protect Form'!C56)</f>
        <v>TEST</v>
      </c>
      <c r="D74" s="107" t="str">
        <f>IF(COUNTIF('Protect Form'!I56,"")&gt;0,"Please describe the controls which achieve the outcome",'Protect Form'!I56)</f>
        <v>One</v>
      </c>
      <c r="E74" s="106" t="s">
        <v>398</v>
      </c>
      <c r="F74" s="7" t="s">
        <v>420</v>
      </c>
      <c r="G74" s="7"/>
      <c r="I74" s="7"/>
      <c r="J74" s="105"/>
      <c r="K74" s="7"/>
      <c r="L74" s="7"/>
      <c r="M74" s="7"/>
      <c r="N74" s="7"/>
      <c r="O74" s="7"/>
      <c r="AE74" s="7"/>
      <c r="AP74" s="7"/>
    </row>
    <row r="75" spans="1:42" s="2" customFormat="1" ht="150" customHeight="1" thickBot="1" x14ac:dyDescent="0.35">
      <c r="A75" s="196"/>
      <c r="B75" s="197" t="s">
        <v>444</v>
      </c>
      <c r="C75" s="107" t="str">
        <f>IF(COUNTIF('Protect Form'!C57,"")&gt;0,"Please describe the controls which achieve the outcome",'Protect Form'!C57)</f>
        <v>TEST</v>
      </c>
      <c r="D75" s="107" t="str">
        <f>IF(COUNTIF('Protect Form'!I57,"")&gt;0,"Please describe the controls which achieve the outcome",'Protect Form'!I57)</f>
        <v>Two</v>
      </c>
      <c r="E75" s="106" t="s">
        <v>398</v>
      </c>
      <c r="F75" s="7" t="s">
        <v>420</v>
      </c>
      <c r="G75" s="7"/>
      <c r="I75" s="7"/>
      <c r="J75" s="105"/>
      <c r="K75" s="7"/>
      <c r="L75" s="7"/>
      <c r="M75" s="7"/>
      <c r="N75" s="7"/>
      <c r="O75" s="7"/>
      <c r="AE75" s="7"/>
      <c r="AP75" s="7"/>
    </row>
    <row r="76" spans="1:42" s="2" customFormat="1" ht="150" customHeight="1" thickBot="1" x14ac:dyDescent="0.35">
      <c r="A76" s="196" t="s">
        <v>117</v>
      </c>
      <c r="B76" s="197" t="s">
        <v>173</v>
      </c>
      <c r="C76" s="107" t="str">
        <f>IF(COUNTIF('Protect Form'!C58,"")&gt;0,"Please describe the controls which achieve the outcome",'Protect Form'!C58)</f>
        <v>TEST</v>
      </c>
      <c r="D76" s="107" t="str">
        <f>IF(COUNTIF('Protect Form'!I58,"")&gt;0,"Please describe the controls which achieve the outcome",'Protect Form'!I58)</f>
        <v>GAP</v>
      </c>
      <c r="E76" s="106" t="s">
        <v>398</v>
      </c>
      <c r="F76" s="7" t="s">
        <v>420</v>
      </c>
      <c r="G76" s="7"/>
      <c r="I76" s="7"/>
      <c r="J76" s="105"/>
      <c r="K76" s="7"/>
      <c r="L76" s="7"/>
      <c r="M76" s="7"/>
      <c r="N76" s="7"/>
      <c r="O76" s="7"/>
      <c r="AE76" s="7"/>
      <c r="AP76" s="7"/>
    </row>
    <row r="77" spans="1:42" s="2" customFormat="1" ht="150" customHeight="1" thickBot="1" x14ac:dyDescent="0.35">
      <c r="A77" s="196"/>
      <c r="B77" s="197" t="s">
        <v>174</v>
      </c>
      <c r="C77" s="107" t="str">
        <f>IF(COUNTIF('Protect Form'!C59,"")&gt;0,"Please describe the controls which achieve the outcome",'Protect Form'!C59)</f>
        <v>TEST</v>
      </c>
      <c r="D77" s="107" t="str">
        <f>IF(COUNTIF('Protect Form'!I59,"")&gt;0,"Please describe the controls which achieve the outcome",'Protect Form'!I59)</f>
        <v>GAP</v>
      </c>
      <c r="E77" s="106" t="s">
        <v>398</v>
      </c>
      <c r="F77" s="7" t="s">
        <v>420</v>
      </c>
      <c r="G77" s="7"/>
      <c r="I77" s="7"/>
      <c r="J77" s="105"/>
      <c r="K77" s="7"/>
      <c r="L77" s="7"/>
      <c r="M77" s="7"/>
      <c r="N77" s="7"/>
      <c r="O77" s="7"/>
      <c r="AE77" s="7"/>
      <c r="AP77" s="7"/>
    </row>
    <row r="78" spans="1:42" s="2" customFormat="1" ht="150" customHeight="1" thickBot="1" x14ac:dyDescent="0.35">
      <c r="A78" s="196" t="s">
        <v>118</v>
      </c>
      <c r="B78" s="197" t="s">
        <v>175</v>
      </c>
      <c r="C78" s="107" t="str">
        <f>IF(COUNTIF('Protect Form'!C60,"")&gt;0,"Please describe the controls which achieve the outcome",'Protect Form'!C60)</f>
        <v>TEST</v>
      </c>
      <c r="D78" s="107" t="str">
        <f>IF(COUNTIF('Protect Form'!I60,"")&gt;0,"Please describe the controls which achieve the outcome",'Protect Form'!I60)</f>
        <v>test</v>
      </c>
      <c r="E78" s="106" t="s">
        <v>398</v>
      </c>
      <c r="F78" s="7" t="s">
        <v>420</v>
      </c>
      <c r="G78" s="7"/>
      <c r="I78" s="7"/>
      <c r="J78" s="105"/>
      <c r="K78" s="7"/>
      <c r="L78" s="7"/>
      <c r="M78" s="7"/>
      <c r="N78" s="7"/>
      <c r="O78" s="7"/>
      <c r="AE78" s="7"/>
      <c r="AP78" s="7"/>
    </row>
    <row r="79" spans="1:42" s="2" customFormat="1" ht="150" customHeight="1" thickBot="1" x14ac:dyDescent="0.35">
      <c r="A79" s="159" t="s">
        <v>262</v>
      </c>
      <c r="B79" s="160" t="s">
        <v>263</v>
      </c>
      <c r="C79" s="107" t="str">
        <f>IF(COUNTIF('Detect Form'!C3,"")&gt;0,"Please describe the controls which achieve the outcome",'Detect Form'!C3)</f>
        <v>TEST</v>
      </c>
      <c r="D79" s="107" t="str">
        <f>IF(COUNTIF('Detect Form'!I3,"")&gt;0,"Please describe the controls which achieve the outcome",'Detect Form'!I3)</f>
        <v>GAP</v>
      </c>
      <c r="E79" s="106" t="s">
        <v>398</v>
      </c>
      <c r="F79" s="7" t="s">
        <v>420</v>
      </c>
      <c r="G79" s="7"/>
      <c r="I79" s="7"/>
      <c r="J79" s="105"/>
      <c r="K79" s="7"/>
      <c r="L79" s="7"/>
      <c r="M79" s="7"/>
      <c r="N79" s="7"/>
      <c r="O79" s="7"/>
      <c r="AE79" s="7"/>
      <c r="AP79" s="7"/>
    </row>
    <row r="80" spans="1:42" s="2" customFormat="1" ht="150" customHeight="1" thickBot="1" x14ac:dyDescent="0.35">
      <c r="A80" s="159" t="s">
        <v>266</v>
      </c>
      <c r="B80" s="160" t="s">
        <v>267</v>
      </c>
      <c r="C80" s="107" t="str">
        <f>IF(COUNTIF('Detect Form'!C4,"")&gt;0,"Please describe the controls which achieve the outcome",'Detect Form'!C4)</f>
        <v>TEST</v>
      </c>
      <c r="D80" s="107" t="str">
        <f>IF(COUNTIF('Detect Form'!I4,"")&gt;0,"Please describe the controls which achieve the outcome",'Detect Form'!I4)</f>
        <v>GAP</v>
      </c>
      <c r="E80" s="106" t="s">
        <v>398</v>
      </c>
      <c r="F80" s="7" t="s">
        <v>420</v>
      </c>
      <c r="G80" s="7"/>
      <c r="I80" s="7"/>
      <c r="J80" s="105"/>
      <c r="K80" s="7"/>
      <c r="L80" s="7"/>
      <c r="M80" s="7"/>
      <c r="N80" s="7"/>
      <c r="O80" s="7"/>
      <c r="AE80" s="7"/>
      <c r="AP80" s="7"/>
    </row>
    <row r="81" spans="1:69" s="2" customFormat="1" ht="150" customHeight="1" thickBot="1" x14ac:dyDescent="0.35">
      <c r="A81" s="159" t="s">
        <v>270</v>
      </c>
      <c r="B81" s="160" t="s">
        <v>271</v>
      </c>
      <c r="C81" s="107" t="str">
        <f>IF(COUNTIF('Detect Form'!C5,"")&gt;0,"Please describe the controls which achieve the outcome",'Detect Form'!C5)</f>
        <v>TEST</v>
      </c>
      <c r="D81" s="107" t="str">
        <f>IF(COUNTIF('Detect Form'!I5,"")&gt;0,"Please describe the controls which achieve the outcome",'Detect Form'!I5)</f>
        <v>GAP</v>
      </c>
      <c r="E81" s="106" t="s">
        <v>398</v>
      </c>
      <c r="F81" s="7" t="s">
        <v>420</v>
      </c>
      <c r="G81" s="7"/>
      <c r="I81" s="7"/>
      <c r="J81" s="105"/>
      <c r="K81" s="7"/>
      <c r="L81" s="7"/>
      <c r="M81" s="7"/>
      <c r="N81" s="7"/>
      <c r="O81" s="7"/>
      <c r="AE81" s="7"/>
      <c r="AP81" s="7"/>
    </row>
    <row r="82" spans="1:69" s="2" customFormat="1" ht="150" customHeight="1" thickBot="1" x14ac:dyDescent="0.35">
      <c r="A82" s="159" t="s">
        <v>274</v>
      </c>
      <c r="B82" s="160" t="s">
        <v>275</v>
      </c>
      <c r="C82" s="107" t="str">
        <f>IF(COUNTIF('Detect Form'!C6,"")&gt;0,"Please describe the controls which achieve the outcome",'Detect Form'!C6)</f>
        <v>TEST</v>
      </c>
      <c r="D82" s="107" t="str">
        <f>IF(COUNTIF('Detect Form'!I6,"")&gt;0,"Please describe the controls which achieve the outcome",'Detect Form'!I6)</f>
        <v>GAP</v>
      </c>
      <c r="E82" s="106" t="s">
        <v>398</v>
      </c>
      <c r="F82" s="7" t="s">
        <v>420</v>
      </c>
      <c r="G82" s="7"/>
      <c r="I82" s="7"/>
      <c r="J82" s="105"/>
      <c r="K82" s="7"/>
      <c r="L82" s="7"/>
      <c r="M82" s="7"/>
      <c r="N82" s="7"/>
      <c r="O82" s="7"/>
      <c r="AE82" s="7"/>
      <c r="AP82" s="7"/>
    </row>
    <row r="83" spans="1:69" s="2" customFormat="1" ht="150" customHeight="1" thickBot="1" x14ac:dyDescent="0.35">
      <c r="A83" s="159" t="s">
        <v>278</v>
      </c>
      <c r="B83" s="160" t="s">
        <v>279</v>
      </c>
      <c r="C83" s="107" t="str">
        <f>IF(COUNTIF('Detect Form'!C7,"")&gt;0,"Please describe the controls which achieve the outcome",'Detect Form'!C7)</f>
        <v>TEST</v>
      </c>
      <c r="D83" s="107" t="str">
        <f>IF(COUNTIF('Detect Form'!I7,"")&gt;0,"Please describe the controls which achieve the outcome",'Detect Form'!I7)</f>
        <v>GAP</v>
      </c>
      <c r="E83" s="106" t="s">
        <v>398</v>
      </c>
      <c r="F83" s="7" t="s">
        <v>420</v>
      </c>
      <c r="G83" s="7"/>
      <c r="I83" s="7"/>
      <c r="J83" s="105"/>
      <c r="K83" s="7"/>
      <c r="L83" s="7"/>
      <c r="M83" s="7"/>
      <c r="N83" s="7"/>
      <c r="O83" s="7"/>
      <c r="AE83" s="7"/>
      <c r="AP83" s="7"/>
    </row>
    <row r="84" spans="1:69" s="2" customFormat="1" ht="150" customHeight="1" thickBot="1" x14ac:dyDescent="0.35">
      <c r="A84" s="159" t="s">
        <v>282</v>
      </c>
      <c r="B84" s="160" t="s">
        <v>283</v>
      </c>
      <c r="C84" s="107" t="str">
        <f>IF(COUNTIF('Detect Form'!C8,"")&gt;0,"Please describe the controls which achieve the outcome",'Detect Form'!C8)</f>
        <v>TEST</v>
      </c>
      <c r="D84" s="107" t="str">
        <f>IF(COUNTIF('Detect Form'!I8,"")&gt;0,"Please describe the controls which achieve the outcome",'Detect Form'!I8)</f>
        <v>GAP</v>
      </c>
      <c r="E84" s="106" t="s">
        <v>398</v>
      </c>
      <c r="F84" s="7" t="s">
        <v>420</v>
      </c>
      <c r="G84" s="7"/>
      <c r="I84" s="7"/>
      <c r="J84" s="105"/>
      <c r="K84" s="7"/>
      <c r="L84" s="7"/>
      <c r="M84" s="7"/>
      <c r="N84" s="7"/>
      <c r="O84" s="7"/>
      <c r="AE84" s="7"/>
      <c r="AP84" s="7"/>
    </row>
    <row r="85" spans="1:69" s="2" customFormat="1" ht="150" customHeight="1" thickBot="1" x14ac:dyDescent="0.35">
      <c r="A85" s="159" t="s">
        <v>286</v>
      </c>
      <c r="B85" s="160" t="s">
        <v>287</v>
      </c>
      <c r="C85" s="107" t="str">
        <f>IF(COUNTIF('Detect Form'!C9,"")&gt;0,"Please describe the controls which achieve the outcome",'Detect Form'!C9)</f>
        <v>TEST</v>
      </c>
      <c r="D85" s="107" t="str">
        <f>IF(COUNTIF('Detect Form'!I9,"")&gt;0,"Please describe the controls which achieve the outcome",'Detect Form'!I9)</f>
        <v>GAP</v>
      </c>
      <c r="E85" s="106" t="s">
        <v>398</v>
      </c>
      <c r="F85" s="7" t="s">
        <v>420</v>
      </c>
      <c r="G85" s="7"/>
      <c r="I85" s="7"/>
      <c r="J85" s="105"/>
      <c r="K85" s="7"/>
      <c r="L85" s="7"/>
      <c r="M85" s="7"/>
      <c r="N85" s="7"/>
      <c r="O85" s="7"/>
      <c r="AE85" s="7"/>
      <c r="AP85" s="7"/>
    </row>
    <row r="86" spans="1:69" s="2" customFormat="1" ht="150" customHeight="1" thickBot="1" x14ac:dyDescent="0.35">
      <c r="A86" s="168" t="s">
        <v>290</v>
      </c>
      <c r="B86" s="244" t="s">
        <v>291</v>
      </c>
      <c r="C86" s="107" t="str">
        <f>IF(COUNTIF('Respond Form'!C3,"")&gt;0,"Please describe the controls which achieve the outcome",'Respond Form'!C3)</f>
        <v>TEST</v>
      </c>
      <c r="D86" s="107" t="str">
        <f>IF(COUNTIF('Respond Form'!I3,"")&gt;0,"Please describe the controls which achieve the outcome",'Respond Form'!I3)</f>
        <v>GAP</v>
      </c>
      <c r="E86" s="106" t="s">
        <v>398</v>
      </c>
      <c r="F86" s="7" t="s">
        <v>420</v>
      </c>
      <c r="G86" s="7"/>
      <c r="I86" s="7"/>
      <c r="J86" s="105"/>
      <c r="K86" s="7"/>
      <c r="L86" s="7"/>
      <c r="M86" s="7"/>
      <c r="N86" s="7"/>
      <c r="O86" s="7"/>
      <c r="AE86" s="7"/>
      <c r="AI86" s="7"/>
      <c r="AJ86" s="7"/>
      <c r="AK86" s="7"/>
      <c r="AL86" s="7"/>
      <c r="AM86" s="7"/>
      <c r="AN86" s="7"/>
      <c r="AO86" s="7"/>
      <c r="AP86" s="7"/>
      <c r="AQ86" s="7"/>
      <c r="AV86" s="7"/>
      <c r="AW86" s="7"/>
      <c r="AX86" s="7"/>
      <c r="AY86" s="7"/>
      <c r="AZ86" s="7"/>
      <c r="BA86" s="7"/>
      <c r="BB86" s="7"/>
      <c r="BC86" s="7"/>
      <c r="BD86" s="7"/>
      <c r="BI86" s="7"/>
      <c r="BJ86" s="7"/>
      <c r="BK86" s="7"/>
      <c r="BL86" s="7"/>
      <c r="BM86" s="7"/>
      <c r="BN86" s="7"/>
      <c r="BO86" s="7"/>
      <c r="BP86" s="7"/>
      <c r="BQ86" s="7"/>
    </row>
    <row r="87" spans="1:69" s="2" customFormat="1" ht="168" customHeight="1" thickBot="1" x14ac:dyDescent="0.35">
      <c r="A87" s="169" t="s">
        <v>294</v>
      </c>
      <c r="B87" s="245" t="s">
        <v>295</v>
      </c>
      <c r="C87" s="107" t="str">
        <f>IF(COUNTIF('Respond Form'!C4,"")&gt;0,"Please describe the controls which achieve the outcome",'Respond Form'!C4)</f>
        <v>TEST</v>
      </c>
      <c r="D87" s="107" t="str">
        <f>IF(COUNTIF('Respond Form'!I4,"")&gt;0,"Please describe the controls which achieve the outcome",'Respond Form'!I4)</f>
        <v>GAP</v>
      </c>
      <c r="E87" s="106" t="s">
        <v>398</v>
      </c>
      <c r="F87" s="7" t="s">
        <v>420</v>
      </c>
      <c r="G87" s="7"/>
      <c r="I87" s="7"/>
      <c r="J87" s="105"/>
      <c r="K87" s="7"/>
      <c r="L87" s="7"/>
      <c r="M87" s="7"/>
      <c r="N87" s="7"/>
      <c r="O87" s="7"/>
      <c r="AE87" s="7"/>
      <c r="AP87" s="7"/>
    </row>
    <row r="88" spans="1:69" s="2" customFormat="1" ht="150" customHeight="1" thickBot="1" x14ac:dyDescent="0.35">
      <c r="A88" s="246" t="s">
        <v>298</v>
      </c>
      <c r="B88" s="245" t="s">
        <v>299</v>
      </c>
      <c r="C88" s="107" t="str">
        <f>IF(COUNTIF('Respond Form'!C5,"")&gt;0,"Please describe the controls which achieve the outcome",'Respond Form'!C5)</f>
        <v>TEST</v>
      </c>
      <c r="D88" s="107" t="str">
        <f>IF(COUNTIF('Respond Form'!I5,"")&gt;0,"Please describe the controls which achieve the outcome",'Respond Form'!I5)</f>
        <v>GAP</v>
      </c>
      <c r="E88" s="106" t="s">
        <v>398</v>
      </c>
      <c r="F88" s="7" t="s">
        <v>420</v>
      </c>
      <c r="G88" s="7"/>
      <c r="I88" s="7"/>
      <c r="J88" s="105"/>
      <c r="K88" s="7"/>
      <c r="L88" s="7"/>
      <c r="M88" s="7"/>
      <c r="N88" s="7"/>
      <c r="O88" s="7"/>
      <c r="AE88" s="7"/>
      <c r="AP88" s="7"/>
    </row>
    <row r="89" spans="1:69" s="2" customFormat="1" ht="150" customHeight="1" thickBot="1" x14ac:dyDescent="0.35">
      <c r="A89" s="246" t="s">
        <v>302</v>
      </c>
      <c r="B89" s="245" t="s">
        <v>303</v>
      </c>
      <c r="C89" s="107" t="str">
        <f>IF(COUNTIF('Respond Form'!C6,"")&gt;0,"Please describe the controls which achieve the outcome",'Respond Form'!C6)</f>
        <v>TEST</v>
      </c>
      <c r="D89" s="107" t="str">
        <f>IF(COUNTIF('Respond Form'!I6,"")&gt;0,"Please describe the controls which achieve the outcome",'Respond Form'!I6)</f>
        <v>GAP</v>
      </c>
      <c r="E89" s="106" t="s">
        <v>398</v>
      </c>
      <c r="F89" s="7" t="s">
        <v>420</v>
      </c>
      <c r="G89" s="7"/>
      <c r="I89" s="7"/>
      <c r="J89" s="105"/>
      <c r="K89" s="7"/>
      <c r="L89" s="7"/>
      <c r="M89" s="7"/>
      <c r="N89" s="7"/>
      <c r="O89" s="7"/>
      <c r="AE89" s="7"/>
      <c r="AP89" s="7"/>
    </row>
    <row r="90" spans="1:69" s="2" customFormat="1" ht="150" customHeight="1" thickBot="1" x14ac:dyDescent="0.35">
      <c r="A90" s="246" t="s">
        <v>306</v>
      </c>
      <c r="B90" s="245" t="s">
        <v>307</v>
      </c>
      <c r="C90" s="107" t="str">
        <f>IF(COUNTIF('Respond Form'!C7,"")&gt;0,"Please describe the controls which achieve the outcome",'Respond Form'!C7)</f>
        <v>TEST</v>
      </c>
      <c r="D90" s="107" t="str">
        <f>IF(COUNTIF('Respond Form'!I7,"")&gt;0,"Please describe the controls which achieve the outcome",'Respond Form'!I7)</f>
        <v>GAP</v>
      </c>
      <c r="E90" s="106" t="s">
        <v>398</v>
      </c>
      <c r="F90" s="7" t="s">
        <v>420</v>
      </c>
      <c r="G90" s="7"/>
      <c r="I90" s="7"/>
      <c r="J90" s="105"/>
      <c r="K90" s="7"/>
      <c r="L90" s="7"/>
      <c r="M90" s="7"/>
      <c r="N90" s="7"/>
      <c r="O90" s="7"/>
      <c r="AE90" s="7"/>
      <c r="AP90" s="7"/>
    </row>
    <row r="91" spans="1:69" s="2" customFormat="1" ht="150" customHeight="1" thickBot="1" x14ac:dyDescent="0.35">
      <c r="A91" s="246" t="s">
        <v>310</v>
      </c>
      <c r="B91" s="245" t="s">
        <v>311</v>
      </c>
      <c r="C91" s="107" t="str">
        <f>IF(COUNTIF('Respond Form'!C8,"")&gt;0,"Please describe the controls which achieve the outcome",'Respond Form'!C8)</f>
        <v>TEST</v>
      </c>
      <c r="D91" s="107" t="str">
        <f>IF(COUNTIF('Respond Form'!I8,"")&gt;0,"Please describe the controls which achieve the outcome",'Respond Form'!I8)</f>
        <v>GAP</v>
      </c>
      <c r="E91" s="106" t="s">
        <v>398</v>
      </c>
      <c r="F91" s="7" t="s">
        <v>420</v>
      </c>
      <c r="G91" s="7"/>
      <c r="I91" s="7"/>
      <c r="J91" s="105"/>
      <c r="K91" s="7"/>
      <c r="L91" s="7"/>
      <c r="M91" s="7"/>
      <c r="N91" s="7"/>
      <c r="O91" s="7"/>
      <c r="AE91" s="7"/>
      <c r="AP91" s="7"/>
    </row>
    <row r="92" spans="1:69" s="2" customFormat="1" ht="150" customHeight="1" thickBot="1" x14ac:dyDescent="0.35">
      <c r="A92" s="169" t="s">
        <v>313</v>
      </c>
      <c r="B92" s="244" t="s">
        <v>314</v>
      </c>
      <c r="C92" s="107" t="str">
        <f>IF(COUNTIF('Respond Form'!C9,"")&gt;0,"Please describe the controls which achieve the outcome",'Respond Form'!C9)</f>
        <v>TEST</v>
      </c>
      <c r="D92" s="107" t="str">
        <f>IF(COUNTIF('Respond Form'!I9,"")&gt;0,"Please describe the controls which achieve the outcome",'Respond Form'!I9)</f>
        <v>GAP</v>
      </c>
      <c r="E92" s="106" t="s">
        <v>398</v>
      </c>
      <c r="F92" s="7" t="s">
        <v>420</v>
      </c>
      <c r="G92" s="7"/>
      <c r="I92" s="7"/>
      <c r="J92" s="105"/>
      <c r="K92" s="7"/>
      <c r="L92" s="7"/>
      <c r="M92" s="7"/>
      <c r="N92" s="7"/>
      <c r="O92" s="7"/>
      <c r="AE92" s="7"/>
      <c r="AP92" s="7"/>
    </row>
    <row r="93" spans="1:69" s="2" customFormat="1" ht="150" customHeight="1" thickBot="1" x14ac:dyDescent="0.35">
      <c r="A93" s="249" t="s">
        <v>317</v>
      </c>
      <c r="B93" s="138" t="s">
        <v>318</v>
      </c>
      <c r="C93" s="107" t="str">
        <f>IF(COUNTIF('Recover Form'!C3,"")&gt;0,"Please describe the controls which achieve the outcome",'Recover Form'!C3)</f>
        <v xml:space="preserve">TEST </v>
      </c>
      <c r="D93" s="107" t="str">
        <f>IF(COUNTIF('Recover Form'!I3,"")&gt;0,"Please describe the controls which achieve the outcome",'Recover Form'!I3)</f>
        <v>GAP</v>
      </c>
      <c r="E93" s="106" t="s">
        <v>398</v>
      </c>
      <c r="F93" s="7" t="s">
        <v>420</v>
      </c>
      <c r="G93" s="7"/>
      <c r="I93" s="7"/>
      <c r="J93" s="105"/>
      <c r="K93" s="7"/>
      <c r="L93" s="7"/>
      <c r="M93" s="7"/>
      <c r="N93" s="7"/>
      <c r="O93" s="7"/>
      <c r="AE93" s="7"/>
      <c r="AP93" s="7"/>
    </row>
    <row r="94" spans="1:69" s="2" customFormat="1" ht="150" customHeight="1" thickBot="1" x14ac:dyDescent="0.35">
      <c r="A94" s="249" t="s">
        <v>321</v>
      </c>
      <c r="B94" s="138" t="s">
        <v>322</v>
      </c>
      <c r="C94" s="107" t="str">
        <f>IF(COUNTIF('Recover Form'!C4,"")&gt;0,"Please describe the controls which achieve the outcome",'Recover Form'!C4)</f>
        <v>TEST</v>
      </c>
      <c r="D94" s="107" t="str">
        <f>IF(COUNTIF('Recover Form'!I4,"")&gt;0,"Please describe the controls which achieve the outcome",'Recover Form'!I4)</f>
        <v>GAP</v>
      </c>
      <c r="E94" s="106" t="s">
        <v>398</v>
      </c>
      <c r="F94" s="7" t="s">
        <v>420</v>
      </c>
      <c r="G94" s="7"/>
      <c r="I94" s="7"/>
      <c r="J94" s="105"/>
      <c r="K94" s="7"/>
      <c r="L94" s="7"/>
      <c r="M94" s="7"/>
      <c r="N94" s="7"/>
      <c r="O94" s="7"/>
      <c r="AE94" s="7"/>
      <c r="AP94" s="7"/>
    </row>
    <row r="95" spans="1:69" s="2" customFormat="1" ht="150" customHeight="1" thickBot="1" x14ac:dyDescent="0.35">
      <c r="A95" s="247"/>
      <c r="B95" s="138" t="s">
        <v>325</v>
      </c>
      <c r="C95" s="107" t="str">
        <f>IF(COUNTIF('Recover Form'!C5,"")&gt;0,"Please describe the controls which achieve the outcome",'Recover Form'!C5)</f>
        <v>TEST</v>
      </c>
      <c r="D95" s="107" t="str">
        <f>IF(COUNTIF('Recover Form'!I5,"")&gt;0,"Please describe the controls which achieve the outcome",'Recover Form'!I5)</f>
        <v>GAP</v>
      </c>
      <c r="E95" s="106" t="s">
        <v>398</v>
      </c>
      <c r="F95" s="7" t="s">
        <v>420</v>
      </c>
      <c r="G95" s="7"/>
      <c r="I95" s="7"/>
      <c r="J95" s="105"/>
      <c r="K95" s="7"/>
      <c r="L95" s="7"/>
      <c r="M95" s="7"/>
      <c r="N95" s="7"/>
      <c r="O95" s="7"/>
      <c r="AE95" s="7"/>
      <c r="AP95" s="7"/>
    </row>
    <row r="96" spans="1:69" s="2" customFormat="1" ht="150" customHeight="1" thickBot="1" x14ac:dyDescent="0.35">
      <c r="A96" s="247"/>
      <c r="B96" s="138" t="s">
        <v>328</v>
      </c>
      <c r="C96" s="107" t="str">
        <f>IF(COUNTIF('Recover Form'!C6,"")&gt;0,"Please describe the controls which achieve the outcome",'Recover Form'!C6)</f>
        <v>TEST</v>
      </c>
      <c r="D96" s="107" t="str">
        <f>IF(COUNTIF('Recover Form'!I6,"")&gt;0,"Please describe the controls which achieve the outcome",'Recover Form'!I6)</f>
        <v>GAP</v>
      </c>
      <c r="E96" s="106" t="s">
        <v>398</v>
      </c>
      <c r="F96" s="7" t="s">
        <v>420</v>
      </c>
      <c r="G96" s="7"/>
      <c r="I96" s="7"/>
      <c r="J96" s="105"/>
      <c r="K96" s="7"/>
      <c r="L96" s="7"/>
      <c r="M96" s="7"/>
      <c r="N96" s="7"/>
      <c r="O96" s="7"/>
      <c r="AE96" s="7"/>
      <c r="AP96" s="7"/>
    </row>
    <row r="97" spans="1:42" s="2" customFormat="1" ht="150" customHeight="1" thickBot="1" x14ac:dyDescent="0.35">
      <c r="A97" s="247"/>
      <c r="B97" s="138" t="s">
        <v>331</v>
      </c>
      <c r="C97" s="107" t="str">
        <f>IF(COUNTIF('Recover Form'!C7,"")&gt;0,"Please describe the controls which achieve the outcome",'Recover Form'!C7)</f>
        <v>TEST</v>
      </c>
      <c r="D97" s="107" t="str">
        <f>IF(COUNTIF('Recover Form'!I7,"")&gt;0,"Please describe the controls which achieve the outcome",'Recover Form'!I7)</f>
        <v>GAP</v>
      </c>
      <c r="E97" s="106" t="s">
        <v>398</v>
      </c>
      <c r="F97" s="7" t="s">
        <v>420</v>
      </c>
      <c r="G97" s="7"/>
      <c r="I97" s="7"/>
      <c r="J97" s="105"/>
      <c r="K97" s="7"/>
      <c r="L97" s="7"/>
      <c r="M97" s="7"/>
      <c r="N97" s="7"/>
      <c r="O97" s="7"/>
      <c r="AE97" s="7"/>
      <c r="AP97" s="7"/>
    </row>
    <row r="98" spans="1:42" s="2" customFormat="1" ht="150" customHeight="1" thickBot="1" x14ac:dyDescent="0.35">
      <c r="A98" s="247"/>
      <c r="B98" s="138" t="s">
        <v>333</v>
      </c>
      <c r="C98" s="107" t="str">
        <f>IF(COUNTIF('Recover Form'!C8,"")&gt;0,"Please describe the controls which achieve the outcome",'Recover Form'!C8)</f>
        <v>TEST</v>
      </c>
      <c r="D98" s="107" t="str">
        <f>IF(COUNTIF('Recover Form'!I8,"")&gt;0,"Please describe the controls which achieve the outcome",'Recover Form'!I8)</f>
        <v>GAP</v>
      </c>
      <c r="E98" s="106" t="s">
        <v>398</v>
      </c>
      <c r="F98" s="7" t="s">
        <v>420</v>
      </c>
      <c r="G98" s="7"/>
      <c r="I98" s="7"/>
      <c r="J98" s="105"/>
      <c r="K98" s="7"/>
      <c r="L98" s="7"/>
      <c r="M98" s="7"/>
      <c r="N98" s="7"/>
      <c r="O98" s="7"/>
      <c r="Q98" s="7"/>
      <c r="R98" s="7"/>
      <c r="S98" s="7"/>
      <c r="T98" s="7"/>
      <c r="U98" s="7"/>
      <c r="V98" s="7"/>
      <c r="W98" s="7"/>
      <c r="X98" s="7"/>
      <c r="Y98" s="7"/>
      <c r="AE98" s="7"/>
      <c r="AP98" s="7"/>
    </row>
    <row r="99" spans="1:42" s="2" customFormat="1" ht="150" customHeight="1" thickBot="1" x14ac:dyDescent="0.35">
      <c r="A99" s="247"/>
      <c r="B99" s="138" t="s">
        <v>336</v>
      </c>
      <c r="C99" s="107" t="str">
        <f>IF(COUNTIF('Recover Form'!C9,"")&gt;0,"Please describe the controls which achieve the outcome",'Recover Form'!C9)</f>
        <v>TEST</v>
      </c>
      <c r="D99" s="107" t="str">
        <f>IF(COUNTIF('Recover Form'!I9,"")&gt;0,"Please describe the controls which achieve the outcome",'Recover Form'!I9)</f>
        <v>GAP</v>
      </c>
      <c r="E99" s="106" t="s">
        <v>398</v>
      </c>
      <c r="F99" s="7" t="s">
        <v>420</v>
      </c>
      <c r="G99" s="7"/>
      <c r="I99" s="7"/>
      <c r="J99" s="105"/>
      <c r="K99" s="7"/>
      <c r="L99" s="7"/>
      <c r="M99" s="7"/>
      <c r="N99" s="7"/>
      <c r="O99" s="7"/>
      <c r="AE99" s="7"/>
      <c r="AP99" s="7"/>
    </row>
    <row r="100" spans="1:42" s="2" customFormat="1" ht="150" customHeight="1" thickBot="1" x14ac:dyDescent="0.35">
      <c r="A100" s="247"/>
      <c r="B100" s="138" t="s">
        <v>339</v>
      </c>
      <c r="C100" s="107" t="str">
        <f>IF(COUNTIF('Recover Form'!C10,"")&gt;0,"Please describe the controls which achieve the outcome",'Recover Form'!C10)</f>
        <v>TEST</v>
      </c>
      <c r="D100" s="107" t="str">
        <f>IF(COUNTIF('Recover Form'!I10,"")&gt;0,"Please describe the controls which achieve the outcome",'Recover Form'!I10)</f>
        <v>GAP</v>
      </c>
      <c r="E100" s="106" t="s">
        <v>398</v>
      </c>
      <c r="F100" s="7" t="s">
        <v>420</v>
      </c>
      <c r="G100" s="7"/>
      <c r="I100" s="7"/>
      <c r="J100" s="105"/>
      <c r="K100" s="7"/>
      <c r="L100" s="7"/>
      <c r="M100" s="7"/>
      <c r="N100" s="7"/>
      <c r="O100" s="7"/>
      <c r="AE100" s="7"/>
      <c r="AP100" s="7"/>
    </row>
    <row r="101" spans="1:42" s="2" customFormat="1" ht="150" customHeight="1" thickBot="1" x14ac:dyDescent="0.35">
      <c r="A101" s="247"/>
      <c r="B101" s="138" t="s">
        <v>342</v>
      </c>
      <c r="C101" s="107" t="str">
        <f>IF(COUNTIF('Recover Form'!C11,"")&gt;0,"Please describe the controls which achieve the outcome",'Recover Form'!C11)</f>
        <v>TEST</v>
      </c>
      <c r="D101" s="107" t="str">
        <f>IF(COUNTIF('Recover Form'!I11,"")&gt;0,"Please describe the controls which achieve the outcome",'Recover Form'!I11)</f>
        <v>GAP</v>
      </c>
      <c r="E101" s="106" t="s">
        <v>398</v>
      </c>
      <c r="F101" s="7" t="s">
        <v>420</v>
      </c>
      <c r="G101" s="7"/>
      <c r="I101" s="7"/>
      <c r="J101" s="105"/>
      <c r="K101" s="7"/>
      <c r="L101" s="7"/>
      <c r="M101" s="7"/>
      <c r="N101" s="7"/>
      <c r="O101" s="7"/>
      <c r="T101" s="7"/>
      <c r="U101" s="7"/>
      <c r="V101" s="7"/>
      <c r="W101" s="7"/>
      <c r="X101" s="7"/>
      <c r="Y101" s="7"/>
      <c r="Z101" s="7"/>
      <c r="AA101" s="7"/>
      <c r="AB101" s="7"/>
      <c r="AE101" s="7"/>
      <c r="AP101" s="7"/>
    </row>
    <row r="102" spans="1:42" s="2" customFormat="1" ht="150" customHeight="1" thickBot="1" x14ac:dyDescent="0.35">
      <c r="A102" s="247"/>
      <c r="B102" s="138" t="s">
        <v>345</v>
      </c>
      <c r="C102" s="107" t="str">
        <f>IF(COUNTIF('Recover Form'!C12,"")&gt;0,"Please describe the controls which achieve the outcome",'Recover Form'!C12)</f>
        <v>TEST</v>
      </c>
      <c r="D102" s="107" t="str">
        <f>IF(COUNTIF('Recover Form'!I12,"")&gt;0,"Please describe the controls which achieve the outcome",'Recover Form'!I12)</f>
        <v>GAP</v>
      </c>
      <c r="E102" s="106" t="s">
        <v>398</v>
      </c>
      <c r="F102" s="7" t="s">
        <v>420</v>
      </c>
      <c r="G102" s="7"/>
      <c r="I102" s="7"/>
      <c r="J102" s="105"/>
      <c r="K102" s="7"/>
      <c r="L102" s="7"/>
      <c r="M102" s="7"/>
      <c r="N102" s="7"/>
      <c r="O102" s="7"/>
      <c r="AE102" s="7"/>
      <c r="AP102" s="7"/>
    </row>
    <row r="103" spans="1:42" s="2" customFormat="1" ht="150" customHeight="1" thickBot="1" x14ac:dyDescent="0.35">
      <c r="A103" s="249" t="s">
        <v>348</v>
      </c>
      <c r="B103" s="138" t="s">
        <v>349</v>
      </c>
      <c r="C103" s="107" t="str">
        <f>IF(COUNTIF('Recover Form'!C13,"")&gt;0,"Please describe the controls which achieve the outcome",'Recover Form'!C13)</f>
        <v>TEST</v>
      </c>
      <c r="D103" s="107" t="str">
        <f>IF(COUNTIF('Recover Form'!I13,"")&gt;0,"Please describe the controls which achieve the outcome",'Recover Form'!I13)</f>
        <v>GAP</v>
      </c>
      <c r="E103" s="106" t="s">
        <v>398</v>
      </c>
      <c r="F103" s="7" t="s">
        <v>420</v>
      </c>
      <c r="G103" s="7"/>
      <c r="I103" s="7"/>
      <c r="J103" s="105"/>
      <c r="K103" s="7"/>
      <c r="L103" s="7"/>
      <c r="M103" s="7"/>
      <c r="N103" s="7"/>
      <c r="O103" s="7"/>
      <c r="AE103" s="7"/>
      <c r="AP103" s="7"/>
    </row>
    <row r="104" spans="1:42" s="2" customFormat="1" ht="150" customHeight="1" thickBot="1" x14ac:dyDescent="0.35">
      <c r="A104" s="249" t="s">
        <v>352</v>
      </c>
      <c r="B104" s="138" t="s">
        <v>353</v>
      </c>
      <c r="C104" s="107" t="str">
        <f>IF(COUNTIF('Recover Form'!C14,"")&gt;0,"Please describe the controls which achieve the outcome",'Recover Form'!C14)</f>
        <v>TEST</v>
      </c>
      <c r="D104" s="107" t="str">
        <f>IF(COUNTIF('Recover Form'!I14,"")&gt;0,"Please describe the controls which achieve the outcome",'Recover Form'!I14)</f>
        <v>GAP</v>
      </c>
      <c r="E104" s="106" t="s">
        <v>398</v>
      </c>
      <c r="F104" s="7" t="s">
        <v>420</v>
      </c>
      <c r="G104" s="7"/>
      <c r="I104" s="7"/>
      <c r="J104" s="105"/>
      <c r="K104" s="7"/>
      <c r="L104" s="7"/>
      <c r="M104" s="7"/>
      <c r="N104" s="7"/>
      <c r="O104" s="7"/>
      <c r="AE104" s="7"/>
      <c r="AP104" s="7"/>
    </row>
    <row r="105" spans="1:42" s="2" customFormat="1" ht="150" customHeight="1" thickBot="1" x14ac:dyDescent="0.35">
      <c r="A105" s="249" t="s">
        <v>356</v>
      </c>
      <c r="B105" s="138" t="s">
        <v>357</v>
      </c>
      <c r="C105" s="107" t="str">
        <f>IF(COUNTIF('Recover Form'!C15,"")&gt;0,"Please describe the controls which achieve the outcome",'Recover Form'!C15)</f>
        <v>TEST</v>
      </c>
      <c r="D105" s="107" t="str">
        <f>IF(COUNTIF('Recover Form'!I15,"")&gt;0,"Please describe the controls which achieve the outcome",'Recover Form'!I15)</f>
        <v>GAP</v>
      </c>
      <c r="E105" s="106" t="s">
        <v>398</v>
      </c>
      <c r="F105" s="7" t="s">
        <v>420</v>
      </c>
      <c r="G105" s="7"/>
      <c r="I105" s="7"/>
      <c r="J105" s="105"/>
      <c r="K105" s="7"/>
      <c r="L105" s="7"/>
      <c r="M105" s="7"/>
      <c r="N105" s="7"/>
      <c r="O105" s="7"/>
      <c r="T105" s="7"/>
      <c r="U105" s="7"/>
      <c r="V105" s="7"/>
      <c r="W105" s="7"/>
      <c r="X105" s="7"/>
      <c r="Y105" s="7"/>
      <c r="Z105" s="7"/>
      <c r="AA105" s="7"/>
      <c r="AB105" s="7"/>
      <c r="AE105" s="7"/>
      <c r="AP105" s="7"/>
    </row>
    <row r="106" spans="1:42" s="2" customFormat="1" ht="150" customHeight="1" x14ac:dyDescent="0.3">
      <c r="A106" s="249" t="s">
        <v>360</v>
      </c>
      <c r="B106" s="138" t="s">
        <v>361</v>
      </c>
      <c r="C106" s="107" t="str">
        <f>IF(COUNTIF('Recover Form'!C16,"")&gt;0,"Please describe the controls which achieve the outcome",'Recover Form'!C16)</f>
        <v>TEST</v>
      </c>
      <c r="D106" s="107" t="str">
        <f>IF(COUNTIF('Recover Form'!I16,"")&gt;0,"Please describe the controls which achieve the outcome",'Recover Form'!I16)</f>
        <v>GAP</v>
      </c>
      <c r="E106" s="106" t="s">
        <v>398</v>
      </c>
      <c r="F106" s="7" t="s">
        <v>426</v>
      </c>
      <c r="G106" s="7"/>
      <c r="I106" s="7"/>
      <c r="J106" s="105"/>
      <c r="K106" s="7"/>
      <c r="L106" s="7"/>
      <c r="M106" s="7"/>
      <c r="N106" s="7"/>
      <c r="O106" s="7"/>
    </row>
    <row r="107" spans="1:42" s="2" customFormat="1" ht="22.5" customHeight="1" x14ac:dyDescent="0.3">
      <c r="A107" s="255"/>
      <c r="B107"/>
      <c r="C107"/>
      <c r="D107"/>
      <c r="E107"/>
      <c r="F107"/>
      <c r="G107"/>
      <c r="H107"/>
      <c r="I107"/>
      <c r="J107"/>
      <c r="K107"/>
      <c r="L107"/>
      <c r="M107"/>
      <c r="N107"/>
      <c r="O107"/>
      <c r="AE107" s="7"/>
      <c r="AP107" s="7"/>
    </row>
    <row r="108" spans="1:42" s="2" customFormat="1" ht="30" customHeight="1" x14ac:dyDescent="0.3">
      <c r="A108" s="255"/>
      <c r="B108"/>
      <c r="C108"/>
      <c r="D108"/>
      <c r="E108"/>
      <c r="F108"/>
      <c r="G108"/>
      <c r="H108"/>
      <c r="I108"/>
      <c r="J108"/>
      <c r="K108"/>
      <c r="L108"/>
      <c r="M108"/>
      <c r="N108"/>
      <c r="O108"/>
      <c r="AE108" s="7"/>
      <c r="AP108" s="7"/>
    </row>
    <row r="110" spans="1:42" x14ac:dyDescent="0.25">
      <c r="C110" s="1"/>
      <c r="D110" s="1"/>
      <c r="E110" s="104"/>
      <c r="F110" s="1"/>
    </row>
    <row r="111" spans="1:42" x14ac:dyDescent="0.25">
      <c r="C111" s="1"/>
      <c r="D111" s="1"/>
      <c r="E111" s="104"/>
      <c r="F111" s="1"/>
    </row>
    <row r="112" spans="1:42" x14ac:dyDescent="0.25">
      <c r="C112" s="1"/>
      <c r="D112" s="1"/>
      <c r="E112" s="104"/>
      <c r="F112" s="1"/>
    </row>
    <row r="113" spans="3:6" ht="150" customHeight="1" x14ac:dyDescent="0.25"/>
    <row r="114" spans="3:6" ht="150" customHeight="1" x14ac:dyDescent="0.25">
      <c r="C114" s="1"/>
      <c r="D114" s="1"/>
      <c r="E114" s="104"/>
      <c r="F114" s="1"/>
    </row>
    <row r="115" spans="3:6" x14ac:dyDescent="0.25">
      <c r="C115" s="1"/>
      <c r="D115" s="1"/>
      <c r="E115" s="104"/>
      <c r="F115" s="1"/>
    </row>
    <row r="116" spans="3:6" x14ac:dyDescent="0.25">
      <c r="C116" s="1"/>
      <c r="D116" s="1"/>
      <c r="E116" s="104"/>
      <c r="F116" s="1"/>
    </row>
    <row r="118" spans="3:6" x14ac:dyDescent="0.25">
      <c r="C118" s="1"/>
      <c r="D118" s="1"/>
      <c r="E118" s="104"/>
      <c r="F118" s="1"/>
    </row>
    <row r="119" spans="3:6" x14ac:dyDescent="0.25">
      <c r="C119" s="1"/>
      <c r="D119" s="1"/>
      <c r="E119" s="104"/>
      <c r="F119" s="1"/>
    </row>
    <row r="120" spans="3:6" x14ac:dyDescent="0.25">
      <c r="C120" s="1"/>
      <c r="D120" s="1"/>
      <c r="E120" s="104"/>
      <c r="F120" s="1"/>
    </row>
    <row r="122" spans="3:6" x14ac:dyDescent="0.25">
      <c r="C122" s="1"/>
      <c r="D122" s="1"/>
      <c r="E122" s="104"/>
      <c r="F122" s="1"/>
    </row>
    <row r="123" spans="3:6" x14ac:dyDescent="0.25">
      <c r="C123" s="1"/>
      <c r="D123" s="1"/>
      <c r="E123" s="104"/>
      <c r="F123" s="1"/>
    </row>
    <row r="124" spans="3:6" x14ac:dyDescent="0.25">
      <c r="C124" s="1"/>
      <c r="D124" s="1"/>
      <c r="E124" s="104"/>
      <c r="F124" s="1"/>
    </row>
    <row r="126" spans="3:6" x14ac:dyDescent="0.25">
      <c r="C126" s="1"/>
      <c r="D126" s="1"/>
      <c r="E126" s="104"/>
      <c r="F126" s="1"/>
    </row>
    <row r="127" spans="3:6" x14ac:dyDescent="0.25">
      <c r="C127" s="1"/>
      <c r="D127" s="1"/>
      <c r="E127" s="104"/>
      <c r="F127" s="1"/>
    </row>
    <row r="128" spans="3:6" x14ac:dyDescent="0.25">
      <c r="C128" s="1"/>
      <c r="D128" s="1"/>
      <c r="E128" s="104"/>
      <c r="F128" s="1"/>
    </row>
    <row r="130" spans="3:6" x14ac:dyDescent="0.25">
      <c r="C130" s="1"/>
      <c r="D130" s="1"/>
      <c r="E130" s="104"/>
      <c r="F130" s="1"/>
    </row>
    <row r="131" spans="3:6" x14ac:dyDescent="0.25">
      <c r="C131" s="1"/>
      <c r="D131" s="1"/>
      <c r="E131" s="104"/>
      <c r="F131" s="1"/>
    </row>
    <row r="132" spans="3:6" x14ac:dyDescent="0.25">
      <c r="C132" s="1"/>
      <c r="D132" s="1"/>
      <c r="E132" s="104"/>
      <c r="F132" s="1"/>
    </row>
    <row r="134" spans="3:6" x14ac:dyDescent="0.25">
      <c r="C134" s="103"/>
    </row>
    <row r="135" spans="3:6" x14ac:dyDescent="0.25">
      <c r="C135" s="101"/>
      <c r="D135" s="100"/>
      <c r="E135" s="100"/>
      <c r="F135" s="102"/>
    </row>
    <row r="136" spans="3:6" x14ac:dyDescent="0.25">
      <c r="C136" s="101"/>
      <c r="D136" s="100"/>
      <c r="E136" s="100"/>
    </row>
  </sheetData>
  <sheetProtection formatColumns="0" formatRows="0" autoFilter="0"/>
  <mergeCells count="7">
    <mergeCell ref="A65:A66"/>
    <mergeCell ref="A6:A7"/>
    <mergeCell ref="A19:A20"/>
    <mergeCell ref="A25:A26"/>
    <mergeCell ref="A27:A31"/>
    <mergeCell ref="A36:A38"/>
    <mergeCell ref="A47:A50"/>
  </mergeCells>
  <conditionalFormatting sqref="AE1 AP1 P107:P108 AE107:AE109 AP107:AP109">
    <cfRule type="expression" dxfId="13" priority="17">
      <formula>OR($F1="Outcome Achieved",$F1="Not Applicable")</formula>
    </cfRule>
  </conditionalFormatting>
  <conditionalFormatting sqref="D133:E134 D137:E1048576 D1:E1 C2:D2">
    <cfRule type="containsText" dxfId="12" priority="7" operator="containsText" text="Please describe the controls which achieve the outcome">
      <formula>NOT(ISERROR(SEARCH("Please describe the controls which achieve the outcome",C1)))</formula>
    </cfRule>
  </conditionalFormatting>
  <conditionalFormatting sqref="F133:F134 F137:F1048576 F1 E2">
    <cfRule type="containsText" dxfId="11" priority="6" operator="containsText" text="To be Submitted">
      <formula>NOT(ISERROR(SEARCH("To be Submitted",E1)))</formula>
    </cfRule>
  </conditionalFormatting>
  <conditionalFormatting sqref="AE111 AP111">
    <cfRule type="expression" dxfId="10" priority="18">
      <formula>OR(#REF!="Outcome Achieved",#REF!="Not Applicable")</formula>
    </cfRule>
  </conditionalFormatting>
  <conditionalFormatting sqref="F135:F136">
    <cfRule type="containsText" dxfId="9" priority="5" operator="containsText" text="To be Submitted">
      <formula>NOT(ISERROR(SEARCH("To be Submitted",F135)))</formula>
    </cfRule>
  </conditionalFormatting>
  <conditionalFormatting sqref="C135:C136">
    <cfRule type="containsText" dxfId="8" priority="4" operator="containsText" text="To Be Submitted">
      <formula>NOT(ISERROR(SEARCH("To Be Submitted",C135)))</formula>
    </cfRule>
  </conditionalFormatting>
  <conditionalFormatting sqref="AE133:AE1048576 AP133:AP1048576">
    <cfRule type="expression" dxfId="7" priority="3">
      <formula>OR($F134="Outcome Achieved",$F134="Not Applicable")</formula>
    </cfRule>
  </conditionalFormatting>
  <conditionalFormatting sqref="D109:E109">
    <cfRule type="containsText" dxfId="6" priority="2" operator="containsText" text="To Be Submitted">
      <formula>NOT(ISERROR(SEARCH("To Be Submitted",D109)))</formula>
    </cfRule>
  </conditionalFormatting>
  <conditionalFormatting sqref="F109">
    <cfRule type="containsText" dxfId="5" priority="1" operator="containsText" text="To be Submitted">
      <formula>NOT(ISERROR(SEARCH("To be Submitted",F109)))</formula>
    </cfRule>
  </conditionalFormatting>
  <conditionalFormatting sqref="AD2 AO2 AE3:AE11 AP3:AP11 I3:P11 I12:O106 F3:G106 AE76:AE105 AP76:AP85 P76:P99 Q98:Z98 T101:AC101 AI86:AR86 AV86:BE86 BI86:BR86 T105:AC105 AP87:AP105 P102:P106">
    <cfRule type="expression" dxfId="4" priority="862">
      <formula>OR($E2="Outcome Achieved",$E2="Not Applicable")</formula>
    </cfRule>
  </conditionalFormatting>
  <conditionalFormatting sqref="AE12:AE26 AP12:AP26 T70:AD70 Q65 AE30:AE74 AP30:AP74 P12:P74">
    <cfRule type="expression" dxfId="3" priority="918">
      <formula>OR($E13="Outcome Achieved",$E13="Not Applicable")</formula>
    </cfRule>
  </conditionalFormatting>
  <conditionalFormatting sqref="AE75 AP75 P75">
    <cfRule type="expression" dxfId="2" priority="928">
      <formula>OR(#REF!="Outcome Achieved",#REF!="Not Applicable")</formula>
    </cfRule>
  </conditionalFormatting>
  <dataValidations count="3">
    <dataValidation type="list" allowBlank="1" showInputMessage="1" showErrorMessage="1" sqref="I109 I3:I106" xr:uid="{00000000-0002-0000-0200-000002000000}">
      <formula1>"Yes, No"</formula1>
    </dataValidation>
    <dataValidation type="list" allowBlank="1" showInputMessage="1" showErrorMessage="1" sqref="H109 G3:G106" xr:uid="{00000000-0002-0000-0200-000001000000}">
      <formula1>"Under Review,N/A,Mitigate,Accept, Avoid, Transfer"</formula1>
    </dataValidation>
    <dataValidation type="list" allowBlank="1" showInputMessage="1" showErrorMessage="1" sqref="G109 F3:F106" xr:uid="{00000000-0002-0000-0200-000000000000}">
      <formula1>"High, Medium,Low"</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Read First</vt:lpstr>
      <vt:lpstr>Organisation_NAME</vt:lpstr>
      <vt:lpstr>Summary</vt:lpstr>
      <vt:lpstr>Identify Form</vt:lpstr>
      <vt:lpstr>Protect Form</vt:lpstr>
      <vt:lpstr>Detect Form</vt:lpstr>
      <vt:lpstr>Respond Form</vt:lpstr>
      <vt:lpstr>Recover Form</vt:lpstr>
      <vt:lpstr>Corrective Action Plan</vt:lpstr>
      <vt:lpstr>Statistical Breakdown</vt:lpstr>
      <vt:lpstr>Legend</vt:lpstr>
      <vt:lpstr>'Identify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2022-04-28T09:22:31Z</dcterms:created>
  <dcterms:modified xsi:type="dcterms:W3CDTF">2023-01-24T14:22:32Z</dcterms:modified>
  <dc:language/>
</cp:coreProperties>
</file>